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13_ncr:1_{47715A21-EF46-406F-A8B2-AD18451CF9EA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Inputs!$J$16</definedName>
    <definedName name="BratJalChedCost">Inputs!$J$17</definedName>
    <definedName name="BratOrigCost">Inputs!$J$15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Inputs!$J$13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Inputs!$J$11</definedName>
    <definedName name="PurchaseQty">Inputs!#REF!</definedName>
    <definedName name="RoastSize">Inputs!$D$4:$D$6</definedName>
    <definedName name="SeasonedGBPattiesSBCCost">Inputs!$J$14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<sst xmlns="http://schemas.openxmlformats.org/spreadsheetml/2006/main" count="154" uniqueCount="111">
  <si>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</si>
  <si>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</si>
  <si>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</si>
  <si>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</si>
  <si>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</si>
  <si>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</si>
  <si>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</si>
  <si>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</si>
  <si>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</si>
  <si>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</si>
  <si>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</si>
  <si>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</si>
  <si>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</si>
  <si>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</si>
  <si>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</si>
  <si>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</si>
  <si>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</si>
  <si>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</si>
  <si>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</si>
  <si>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</si>
  <si>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</si>
  <si>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</si>
  <si>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</si>
  <si>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</si>
  <si>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</si>
  <si>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</si>
  <si>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</si>
  <si>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</si>
  <si>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</si>
  <si>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</si>
  <si>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</si>
  <si>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</si>
  <si>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</si>
  <si>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</si>
  <si>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</si>
  <si>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</si>
  <si>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</si>
  <si>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</si>
  <si>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</si>
  <si>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</si>
  <si>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</si>
  <si>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</si>
  <si>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</si>
  <si>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</si>
  <si>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</si>
  <si>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</si>
  <si>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</si>
  <si>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</si>
  <si>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</si>
  <si>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</si>
  <si>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</si>
  <si>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</si>
  <si>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</si>
  <si>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</si>
  <si>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</si>
  <si>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</si>
  <si>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</si>
  <si>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</si>
  <si>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</si>
  <si>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</si>
  <si>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</si>
  <si>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</si>
  <si>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</si>
  <si>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</si>
  <si>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</si>
  <si>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</si>
  <si>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</si>
  <si>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</si>
  <si>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</si>
  <si>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</si>
  <si>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</si>
  <si>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</si>
  <si>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</si>
  <si>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</si>
  <si>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</si>
  <si>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</si>
  <si>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</si>
  <si>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</si>
  <si>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</si>
  <si>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</si>
  <si>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</si>
  <si>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</si>
  <si>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</si>
  <si>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</si>
  <si>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</si>
  <si>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</si>
  <si>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</si>
  <si>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</si>
  <si>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</si>
  <si>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</si>
  <si>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</si>
  <si>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</si>
  <si>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</si>
  <si>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</si>
  <si>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</si>
  <si>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</si>
  <si>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</si>
  <si>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</si>
  <si>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</si>
  <si>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</si>
  <si>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</si>
  <si>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</si>
  <si>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</si>
  <si>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</si>
  <si>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</si>
  <si>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</si>
  <si>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</si>
  <si>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</si>
  <si>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</si>
  <si>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706-483-0331</t>
  </si>
  <si>
    <t>Please cut brisket and flank steak in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</si>
</sst>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right"/>
    </xf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0" fontId="18" fillId="2" borderId="18" xfId="0" applyFont="1" applyFill="1" applyBorder="1" applyAlignment="1" applyProtection="1">
      <alignment horizontal="left" vertical="top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26" fillId="0" borderId="0" xfId="0" applyFont="1" applyProtection="1"/>
    <xf numFmtId="0" fontId="38" fillId="0" borderId="0" xfId="0" applyFont="1" applyBorder="1" applyAlignment="1" applyProtection="1">
      <alignment horizontal="left"/>
    </xf>
    <xf numFmtId="164" fontId="12" fillId="2" borderId="1" xfId="0" applyNumberFormat="1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64" fontId="12" fillId="2" borderId="9" xfId="0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6" fillId="5" borderId="0" xfId="0" applyFont="1" applyFill="1" applyAlignment="1" applyProtection="1">
      <alignment horizontal="right" vertical="center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vertical="center"/>
    </xf>
    <xf numFmtId="0" fontId="12" fillId="5" borderId="0" xfId="0" applyFont="1" applyFill="1" applyBorder="1" applyAlignment="1" applyProtection="1">
      <alignment horizontal="right"/>
    </xf>
    <xf numFmtId="164" fontId="1" fillId="5" borderId="0" xfId="0" applyNumberFormat="1" applyFont="1" applyFill="1" applyAlignment="1" applyProtection="1">
      <alignment horizontal="right"/>
    </xf>
    <xf numFmtId="0" fontId="12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right" vertical="center"/>
    </xf>
    <xf numFmtId="0" fontId="35" fillId="5" borderId="9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164" fontId="12" fillId="5" borderId="0" xfId="0" applyNumberFormat="1" applyFont="1" applyFill="1" applyBorder="1" applyAlignment="1" applyProtection="1">
      <alignment horizontal="right"/>
    </xf>
    <xf numFmtId="0" fontId="1" fillId="5" borderId="0" xfId="0" applyFont="1" applyFill="1" applyAlignment="1" applyProtection="1">
      <alignment horizontal="right" vertical="center"/>
    </xf>
    <xf numFmtId="0" fontId="25" fillId="5" borderId="11" xfId="0" applyFont="1" applyFill="1" applyBorder="1" applyAlignment="1" applyProtection="1">
      <alignment vertical="top"/>
    </xf>
    <xf numFmtId="0" fontId="2" fillId="5" borderId="12" xfId="0" applyFont="1" applyFill="1" applyBorder="1" applyAlignment="1" applyProtection="1">
      <alignment horizontal="right"/>
    </xf>
    <xf numFmtId="0" fontId="1" fillId="5" borderId="12" xfId="0" applyFont="1" applyFill="1" applyBorder="1" applyAlignment="1" applyProtection="1">
      <alignment horizontal="center"/>
    </xf>
    <xf numFmtId="0" fontId="12" fillId="5" borderId="12" xfId="0" applyFont="1" applyFill="1" applyBorder="1" applyAlignment="1" applyProtection="1">
      <alignment horizontal="right"/>
    </xf>
    <xf numFmtId="164" fontId="23" fillId="5" borderId="12" xfId="0" applyNumberFormat="1" applyFont="1" applyFill="1" applyBorder="1" applyAlignment="1" applyProtection="1">
      <alignment horizontal="right" vertical="top"/>
    </xf>
    <xf numFmtId="0" fontId="12" fillId="5" borderId="13" xfId="0" applyFont="1" applyFill="1" applyBorder="1" applyAlignment="1" applyProtection="1">
      <alignment horizontal="left"/>
    </xf>
    <xf numFmtId="0" fontId="24" fillId="5" borderId="18" xfId="0" applyFont="1" applyFill="1" applyBorder="1" applyAlignment="1" applyProtection="1">
      <alignment vertical="top"/>
    </xf>
    <xf numFmtId="0" fontId="6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right"/>
    </xf>
    <xf numFmtId="164" fontId="23" fillId="5" borderId="0" xfId="0" applyNumberFormat="1" applyFont="1" applyFill="1" applyBorder="1" applyAlignment="1" applyProtection="1">
      <alignment horizontal="right" vertical="top"/>
    </xf>
    <xf numFmtId="0" fontId="12" fillId="5" borderId="19" xfId="0" applyFont="1" applyFill="1" applyBorder="1" applyAlignment="1" applyProtection="1">
      <alignment horizontal="left"/>
    </xf>
    <xf numFmtId="0" fontId="1" fillId="5" borderId="17" xfId="0" applyFont="1" applyFill="1" applyBorder="1" applyProtection="1"/>
    <xf numFmtId="0" fontId="6" fillId="5" borderId="18" xfId="0" applyFont="1" applyFill="1" applyBorder="1" applyAlignment="1" applyProtection="1">
      <alignment horizontal="right"/>
    </xf>
    <xf numFmtId="0" fontId="35" fillId="5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Protection="1"/>
    <xf numFmtId="164" fontId="1" fillId="5" borderId="0" xfId="0" applyNumberFormat="1" applyFont="1" applyFill="1" applyBorder="1" applyProtection="1"/>
    <xf numFmtId="0" fontId="33" fillId="5" borderId="14" xfId="0" applyFont="1" applyFill="1" applyBorder="1" applyProtection="1"/>
    <xf numFmtId="0" fontId="32" fillId="5" borderId="15" xfId="0" applyFont="1" applyFill="1" applyBorder="1" applyProtection="1"/>
    <xf numFmtId="0" fontId="2" fillId="5" borderId="15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/>
    <xf numFmtId="0" fontId="12" fillId="5" borderId="15" xfId="0" applyFont="1" applyFill="1" applyBorder="1" applyAlignment="1" applyProtection="1"/>
    <xf numFmtId="0" fontId="1" fillId="5" borderId="16" xfId="0" applyFont="1" applyFill="1" applyBorder="1" applyProtection="1"/>
    <xf numFmtId="0" fontId="25" fillId="5" borderId="11" xfId="0" applyFont="1" applyFill="1" applyBorder="1" applyAlignment="1" applyProtection="1">
      <alignment horizontal="left" vertical="top"/>
    </xf>
    <xf numFmtId="0" fontId="23" fillId="5" borderId="12" xfId="0" applyFont="1" applyFill="1" applyBorder="1" applyAlignment="1" applyProtection="1">
      <alignment horizontal="center" vertical="top"/>
    </xf>
    <xf numFmtId="0" fontId="5" fillId="5" borderId="13" xfId="0" applyFont="1" applyFill="1" applyBorder="1" applyAlignment="1" applyProtection="1">
      <alignment horizontal="center"/>
    </xf>
    <xf numFmtId="0" fontId="1" fillId="5" borderId="18" xfId="0" applyFont="1" applyFill="1" applyBorder="1" applyProtection="1"/>
    <xf numFmtId="0" fontId="1" fillId="5" borderId="0" xfId="0" applyFont="1" applyFill="1" applyProtection="1"/>
    <xf numFmtId="0" fontId="1" fillId="5" borderId="0" xfId="0" applyFont="1" applyFill="1" applyBorder="1" applyAlignment="1" applyProtection="1"/>
    <xf numFmtId="164" fontId="1" fillId="5" borderId="0" xfId="0" applyNumberFormat="1" applyFont="1" applyFill="1" applyBorder="1" applyAlignment="1" applyProtection="1"/>
    <xf numFmtId="0" fontId="31" fillId="5" borderId="0" xfId="0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vertical="center"/>
    </xf>
    <xf numFmtId="164" fontId="12" fillId="5" borderId="0" xfId="0" applyNumberFormat="1" applyFont="1" applyFill="1" applyBorder="1" applyAlignment="1" applyProtection="1">
      <alignment horizontal="left"/>
    </xf>
    <xf numFmtId="0" fontId="1" fillId="5" borderId="15" xfId="0" applyFont="1" applyFill="1" applyBorder="1" applyProtection="1"/>
    <xf numFmtId="0" fontId="16" fillId="5" borderId="15" xfId="0" applyFont="1" applyFill="1" applyBorder="1" applyAlignment="1" applyProtection="1">
      <alignment horizontal="right"/>
    </xf>
    <xf numFmtId="0" fontId="16" fillId="5" borderId="16" xfId="0" applyFont="1" applyFill="1" applyBorder="1" applyAlignment="1" applyProtection="1">
      <alignment horizontal="right"/>
    </xf>
    <xf numFmtId="0" fontId="1" fillId="5" borderId="5" xfId="0" applyFont="1" applyFill="1" applyBorder="1" applyProtection="1"/>
    <xf numFmtId="0" fontId="2" fillId="5" borderId="0" xfId="0" applyFont="1" applyFill="1" applyBorder="1" applyAlignment="1" applyProtection="1">
      <alignment horizontal="left"/>
    </xf>
    <xf numFmtId="0" fontId="2" fillId="5" borderId="0" xfId="0" applyFont="1" applyFill="1" applyBorder="1" applyProtection="1"/>
    <xf numFmtId="0" fontId="2" fillId="5" borderId="0" xfId="0" applyFont="1" applyFill="1" applyProtection="1"/>
    <xf numFmtId="0" fontId="1" fillId="5" borderId="1" xfId="0" applyFont="1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35" fillId="5" borderId="1" xfId="0" applyFont="1" applyFill="1" applyBorder="1" applyAlignment="1" applyProtection="1">
      <protection locked="0"/>
    </xf>
    <xf numFmtId="0" fontId="34" fillId="5" borderId="1" xfId="0" applyFont="1" applyFill="1" applyBorder="1" applyAlignment="1" applyProtection="1">
      <alignment horizontal="left"/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5" borderId="1" xfId="0" applyFont="1" applyFill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SO_QtyPurchase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SO_Roun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O_SirloinBone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SO_GrndBeefPkgSize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SO_SirloinTip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SO_PrimeRib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2.emf"/><Relationship Id="rId5" Type="http://schemas.openxmlformats.org/officeDocument/2006/relationships/image" Target="../media/image7.emf"/><Relationship Id="rId10" Type="http://schemas.openxmlformats.org/officeDocument/2006/relationships/image" Target="../media/image1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19050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228600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</xdr:row>
          <xdr:rowOff>209550</xdr:rowOff>
        </xdr:from>
        <xdr:to>
          <xdr:col>16</xdr:col>
          <xdr:colOff>38100</xdr:colOff>
          <xdr:row>13</xdr:row>
          <xdr:rowOff>133350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152400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152400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152400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152400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152400</xdr:colOff>
          <xdr:row>16</xdr:row>
          <xdr:rowOff>47625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142875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152400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152400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152400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18</xdr:row>
          <xdr:rowOff>15240</xdr:rowOff>
        </xdr:from>
        <xdr:to>
          <xdr:col>3</xdr:col>
          <xdr:colOff>1363980</xdr:colOff>
          <xdr:row>21</xdr:row>
          <xdr:rowOff>22860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53390" y="4311015"/>
              <a:ext cx="1701165" cy="693420"/>
              <a:chOff x="464820" y="4335776"/>
              <a:chExt cx="1722120" cy="693420"/>
            </a:xfrm>
          </xdr:grpSpPr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  <a:ext uri="{FF2B5EF4-FFF2-40B4-BE49-F238E27FC236}">
                    <a16:creationId xmlns:a16="http://schemas.microsoft.com/office/drawing/2014/main" id="{00000000-0008-0000-0000-0000B6040000}"/>
                  </a:ext>
                </a:extLst>
              </xdr:cNvPr>
              <xdr:cNvSpPr/>
            </xdr:nvSpPr>
            <xdr:spPr bwMode="auto">
              <a:xfrm>
                <a:off x="464820" y="4335776"/>
                <a:ext cx="1722120" cy="2452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Prime Rib Roast</a:t>
                </a:r>
              </a:p>
            </xdr:txBody>
          </xdr:sp>
          <xdr:sp macro="" textlink="">
            <xdr:nvSpPr>
              <xdr:cNvPr id="1207" name="Option Button 183" hidden="1">
                <a:extLst>
                  <a:ext uri="{63B3BB69-23CF-44E3-9099-C40C66FF867C}">
                    <a14:compatExt spid="_x0000_s1207"/>
                  </a:ext>
                  <a:ext uri="{FF2B5EF4-FFF2-40B4-BE49-F238E27FC236}">
                    <a16:creationId xmlns:a16="http://schemas.microsoft.com/office/drawing/2014/main" id="{00000000-0008-0000-0000-0000B7040000}"/>
                  </a:ext>
                </a:extLst>
              </xdr:cNvPr>
              <xdr:cNvSpPr/>
            </xdr:nvSpPr>
            <xdr:spPr bwMode="auto">
              <a:xfrm>
                <a:off x="464820" y="4800875"/>
                <a:ext cx="1722120" cy="228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Steak (Bone-In)</a:t>
                </a:r>
              </a:p>
            </xdr:txBody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4820" y="4597927"/>
                <a:ext cx="1722120" cy="186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Eye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133350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1314450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22158</xdr:colOff>
          <xdr:row>44</xdr:row>
          <xdr:rowOff>60960</xdr:rowOff>
        </xdr:from>
        <xdr:to>
          <xdr:col>5</xdr:col>
          <xdr:colOff>365760</xdr:colOff>
          <xdr:row>47</xdr:row>
          <xdr:rowOff>121920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03383" y="10300335"/>
              <a:ext cx="1210377" cy="746760"/>
              <a:chOff x="2270058" y="8831591"/>
              <a:chExt cx="1235142" cy="746755"/>
            </a:xfrm>
          </xdr:grpSpPr>
          <xdr:sp macro="" textlink="">
            <xdr:nvSpPr>
              <xdr:cNvPr id="1229" name="Option Button 205" hidden="1">
                <a:extLst>
                  <a:ext uri="{63B3BB69-23CF-44E3-9099-C40C66FF867C}">
                    <a14:compatExt spid="_x0000_s1229"/>
                  </a:ext>
                  <a:ext uri="{FF2B5EF4-FFF2-40B4-BE49-F238E27FC236}">
                    <a16:creationId xmlns:a16="http://schemas.microsoft.com/office/drawing/2014/main" id="{00000000-0008-0000-0000-0000CD040000}"/>
                  </a:ext>
                </a:extLst>
              </xdr:cNvPr>
              <xdr:cNvSpPr/>
            </xdr:nvSpPr>
            <xdr:spPr bwMode="auto">
              <a:xfrm>
                <a:off x="2270760" y="8831591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Roast</a:t>
                </a:r>
              </a:p>
            </xdr:txBody>
          </xdr:sp>
          <xdr:sp macro="" textlink="">
            <xdr:nvSpPr>
              <xdr:cNvPr id="1230" name="Option Button 206" hidden="1">
                <a:extLst>
                  <a:ext uri="{63B3BB69-23CF-44E3-9099-C40C66FF867C}">
                    <a14:compatExt spid="_x0000_s1230"/>
                  </a:ext>
                  <a:ext uri="{FF2B5EF4-FFF2-40B4-BE49-F238E27FC236}">
                    <a16:creationId xmlns:a16="http://schemas.microsoft.com/office/drawing/2014/main" id="{00000000-0008-0000-0000-0000CE040000}"/>
                  </a:ext>
                </a:extLst>
              </xdr:cNvPr>
              <xdr:cNvSpPr/>
            </xdr:nvSpPr>
            <xdr:spPr bwMode="auto">
              <a:xfrm>
                <a:off x="2270760" y="901446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Steak</a:t>
                </a:r>
              </a:p>
            </xdr:txBody>
          </xdr:sp>
          <xdr:sp macro="" textlink="">
            <xdr:nvSpPr>
              <xdr:cNvPr id="1231" name="Option Button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2270058" y="9197340"/>
                <a:ext cx="1227520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Cube Steak</a:t>
                </a:r>
              </a:p>
            </xdr:txBody>
          </xdr:sp>
          <xdr:sp macro="" textlink="">
            <xdr:nvSpPr>
              <xdr:cNvPr id="1232" name="Option Button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2270409" y="9395466"/>
                <a:ext cx="1219551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Use in Ground Beef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6</xdr:col>
          <xdr:colOff>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85" y="7132304"/>
              <a:chExt cx="1333490" cy="198155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85" y="7132339"/>
                <a:ext cx="678181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35" y="7132304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08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08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38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57" y="9822180"/>
              <a:chExt cx="1226823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57" y="9829800"/>
                <a:ext cx="609600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40" y="9822180"/>
                <a:ext cx="586740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12</xdr:col>
          <xdr:colOff>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23</xdr:row>
          <xdr:rowOff>38100</xdr:rowOff>
        </xdr:from>
        <xdr:to>
          <xdr:col>3</xdr:col>
          <xdr:colOff>655320</xdr:colOff>
          <xdr:row>25</xdr:row>
          <xdr:rowOff>7620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53390" y="5476875"/>
              <a:ext cx="992505" cy="426720"/>
              <a:chOff x="457200" y="5501639"/>
              <a:chExt cx="1013460" cy="426720"/>
            </a:xfrm>
          </xdr:grpSpPr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457200" y="5501639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Roast</a:t>
                </a:r>
              </a:p>
            </xdr:txBody>
          </xdr:sp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/>
            </xdr:nvSpPr>
            <xdr:spPr bwMode="auto">
              <a:xfrm>
                <a:off x="457200" y="5714999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Steak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5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55" Type="http://schemas.openxmlformats.org/officeDocument/2006/relationships/ctrlProp" Target="../ctrlProps/ctrlProp2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image" Target="../media/image9.emf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3" Type="http://schemas.openxmlformats.org/officeDocument/2006/relationships/ctrlProp" Target="../ctrlProps/ctrlProp20.xml"/><Relationship Id="rId58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image" Target="../media/image8.emf"/><Relationship Id="rId30" Type="http://schemas.openxmlformats.org/officeDocument/2006/relationships/control" Target="../activeX/activeX18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56" Type="http://schemas.openxmlformats.org/officeDocument/2006/relationships/ctrlProp" Target="../ctrlProps/ctrlProp2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image" Target="../media/image4.emf"/><Relationship Id="rId25" Type="http://schemas.openxmlformats.org/officeDocument/2006/relationships/image" Target="../media/image7.emf"/><Relationship Id="rId33" Type="http://schemas.openxmlformats.org/officeDocument/2006/relationships/image" Target="../media/image11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59" Type="http://schemas.openxmlformats.org/officeDocument/2006/relationships/ctrlProp" Target="../ctrlProps/ctrlProp26.xml"/><Relationship Id="rId20" Type="http://schemas.openxmlformats.org/officeDocument/2006/relationships/control" Target="../activeX/activeX13.xml"/><Relationship Id="rId41" Type="http://schemas.openxmlformats.org/officeDocument/2006/relationships/ctrlProp" Target="../ctrlProps/ctrlProp8.xml"/><Relationship Id="rId54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image" Target="../media/image6.emf"/><Relationship Id="rId28" Type="http://schemas.openxmlformats.org/officeDocument/2006/relationships/control" Target="../activeX/activeX17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57" Type="http://schemas.openxmlformats.org/officeDocument/2006/relationships/ctrlProp" Target="../ctrlProps/ctrlProp24.xml"/><Relationship Id="rId10" Type="http://schemas.openxmlformats.org/officeDocument/2006/relationships/control" Target="../activeX/activeX5.xml"/><Relationship Id="rId31" Type="http://schemas.openxmlformats.org/officeDocument/2006/relationships/image" Target="../media/image10.emf"/><Relationship Id="rId44" Type="http://schemas.openxmlformats.org/officeDocument/2006/relationships/ctrlProp" Target="../ctrlProps/ctrlProp11.xml"/><Relationship Id="rId5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topLeftCell="A39" zoomScaleNormal="100" workbookViewId="0">
      <selection activeCell="H47" sqref="H47"/>
    </sheetView>
  </sheetViews>
  <sheetFormatPr defaultColWidth="15.7109375" defaultRowHeight="12.75" x14ac:dyDescent="0.2"/>
  <cols>
    <col min="1" max="1" width="2.5703125" style="15" customWidth="1"/>
    <col min="2" max="2" width="5" style="15" customWidth="1"/>
    <col min="3" max="3" width="4.28515625" style="15" customWidth="1"/>
    <col min="4" max="4" width="20.85546875" style="15" customWidth="1"/>
    <col min="5" max="5" width="13" style="15" customWidth="1"/>
    <col min="6" max="6" width="5.42578125" style="15" customWidth="1"/>
    <col min="7" max="7" width="12.28515625" style="15" customWidth="1"/>
    <col min="8" max="8" width="13.5703125" style="15" customWidth="1"/>
    <col min="9" max="9" width="3.28515625" style="15" customWidth="1"/>
    <col min="10" max="10" width="17.85546875" style="15" customWidth="1"/>
    <col min="11" max="11" width="4.7109375" style="15" customWidth="1"/>
    <col min="12" max="12" width="13.42578125" style="15" customWidth="1"/>
    <col min="13" max="13" width="2" style="15" customWidth="1"/>
    <col min="14" max="14" width="2.140625" style="15" customWidth="1"/>
    <col min="15" max="15" width="5.28515625" style="15" customWidth="1"/>
    <col min="16" max="16" width="4.42578125" style="15" customWidth="1"/>
    <col min="17" max="17" width="2" style="15" customWidth="1"/>
    <col min="18" max="18" width="12.28515625" style="15" customWidth="1"/>
    <col min="19" max="19" width="2.7109375" style="15" customWidth="1"/>
    <col min="20" max="20" width="4.42578125" style="15" customWidth="1"/>
    <col min="21" max="21" width="3.42578125" style="15" customWidth="1"/>
    <col min="22" max="22" width="15.7109375" style="15" customWidth="1"/>
    <col min="23" max="16384" width="15.7109375" style="15"/>
  </cols>
  <sheetData>
    <row r="1" spans="2:21" ht="13.5" thickBot="1" x14ac:dyDescent="0.25"/>
    <row r="2" spans="2:21" ht="28.9" customHeight="1" x14ac:dyDescent="0.5">
      <c r="B2" s="16"/>
      <c r="C2" s="17"/>
      <c r="D2" s="187" t="s">
        <v>105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"/>
    </row>
    <row r="3" spans="2:21" ht="24.6" customHeight="1" x14ac:dyDescent="0.5">
      <c r="B3" s="19"/>
      <c r="C3" s="20"/>
      <c r="D3" s="188" t="s">
        <v>34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21"/>
    </row>
    <row r="4" spans="2:21" ht="20.45" customHeight="1" x14ac:dyDescent="0.55000000000000004">
      <c r="B4" s="19"/>
      <c r="C4" s="20" t="s">
        <v>106</v>
      </c>
      <c r="D4" s="22"/>
      <c r="E4" s="22"/>
      <c r="G4" s="23"/>
      <c r="H4" s="22"/>
      <c r="I4" s="22"/>
      <c r="J4" s="22"/>
      <c r="K4" s="23"/>
      <c r="L4" s="22"/>
      <c r="M4" s="22"/>
      <c r="N4" s="22"/>
      <c r="O4" s="24" t="s">
        <v>107</v>
      </c>
      <c r="P4" s="22"/>
      <c r="Q4" s="22"/>
      <c r="R4" s="25"/>
      <c r="S4" s="26"/>
    </row>
    <row r="5" spans="2:21" ht="18" customHeight="1" x14ac:dyDescent="0.2">
      <c r="B5" s="19"/>
      <c r="C5" s="27" t="s">
        <v>7</v>
      </c>
      <c r="E5" s="2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8"/>
    </row>
    <row r="6" spans="2:21" ht="18" customHeight="1" thickBot="1" x14ac:dyDescent="0.4">
      <c r="B6" s="19"/>
      <c r="C6" s="181" t="s">
        <v>105</v>
      </c>
      <c r="D6" s="181"/>
      <c r="E6" s="181"/>
      <c r="F6" s="181"/>
      <c r="G6" s="181"/>
      <c r="H6" s="22"/>
      <c r="I6" s="22"/>
      <c r="J6" s="22"/>
      <c r="K6" s="31" t="s">
        <v>16</v>
      </c>
      <c r="O6" s="32"/>
      <c r="P6" s="33" t="s">
        <v>0</v>
      </c>
      <c r="Q6" s="33"/>
      <c r="R6" s="113" t="s">
        <v>17</v>
      </c>
      <c r="S6" s="28"/>
      <c r="U6" s="22"/>
    </row>
    <row r="7" spans="2:21" ht="18" customHeight="1" x14ac:dyDescent="0.2">
      <c r="B7" s="19"/>
      <c r="C7" s="34"/>
      <c r="D7" s="22"/>
      <c r="E7" s="22"/>
      <c r="F7" s="22"/>
      <c r="G7" s="22"/>
      <c r="H7" s="22"/>
      <c r="I7" s="22"/>
      <c r="J7" s="22"/>
      <c r="K7" s="35"/>
      <c r="L7" s="35"/>
      <c r="M7" s="35"/>
      <c r="N7" s="35"/>
      <c r="O7" s="35"/>
      <c r="R7" s="36"/>
      <c r="S7" s="28"/>
      <c r="U7" s="22"/>
    </row>
    <row r="8" spans="2:21" ht="18" customHeight="1" thickBot="1" x14ac:dyDescent="0.4">
      <c r="B8" s="19"/>
      <c r="C8" s="182"/>
      <c r="D8" s="183"/>
      <c r="E8" s="183"/>
      <c r="F8" s="183"/>
      <c r="G8" s="183"/>
      <c r="H8" s="22"/>
      <c r="I8" s="22"/>
      <c r="J8" s="37"/>
      <c r="K8" s="37"/>
      <c r="L8" s="37"/>
      <c r="M8" s="37"/>
      <c r="N8" s="37"/>
      <c r="P8" s="32" t="s">
        <v>21</v>
      </c>
      <c r="Q8" s="32"/>
      <c r="R8" s="125"/>
      <c r="S8" s="28"/>
      <c r="U8" s="22"/>
    </row>
    <row r="9" spans="2:21" ht="18" customHeight="1" x14ac:dyDescent="0.2">
      <c r="B9" s="19"/>
      <c r="C9" s="27" t="s">
        <v>8</v>
      </c>
      <c r="E9" s="27"/>
      <c r="F9" s="22"/>
      <c r="G9" s="22"/>
      <c r="H9" s="22"/>
      <c r="I9" s="22"/>
      <c r="J9" s="121" t="s">
        <v>108</v>
      </c>
      <c r="L9" s="22"/>
      <c r="M9" s="22"/>
      <c r="N9" s="22"/>
      <c r="O9" s="22"/>
      <c r="P9" s="22"/>
      <c r="Q9" s="22"/>
      <c r="R9" s="22"/>
      <c r="S9" s="28"/>
      <c r="U9" s="22"/>
    </row>
    <row r="10" spans="2:21" ht="18" customHeight="1" thickBot="1" x14ac:dyDescent="0.35">
      <c r="B10" s="19"/>
      <c r="C10" s="184" t="s">
        <v>109</v>
      </c>
      <c r="D10" s="184"/>
      <c r="E10" s="184"/>
      <c r="F10" s="184"/>
      <c r="G10" s="184"/>
      <c r="H10" s="22"/>
      <c r="I10" s="22"/>
      <c r="J10" s="22"/>
      <c r="K10" s="31" t="s">
        <v>6</v>
      </c>
      <c r="L10" s="111">
        <v>0</v>
      </c>
      <c r="M10" s="22"/>
      <c r="N10" s="35" t="s">
        <v>10</v>
      </c>
      <c r="O10" s="38">
        <f>ProcessingCost</f>
        <v>0.65</v>
      </c>
      <c r="P10" s="39" t="s">
        <v>11</v>
      </c>
      <c r="Q10" s="39"/>
      <c r="R10" s="4">
        <f>IF(LEN(TRIM(CS_HangingWgt))= 0,0,CS_HangingWgt*ProcessingCost)</f>
        <v>0</v>
      </c>
      <c r="S10" s="28"/>
    </row>
    <row r="11" spans="2:21" ht="18" customHeight="1" x14ac:dyDescent="0.2">
      <c r="B11" s="19"/>
      <c r="C11" s="34"/>
      <c r="D11" s="22"/>
      <c r="E11" s="22"/>
      <c r="F11" s="22"/>
      <c r="G11" s="22"/>
      <c r="H11" s="22"/>
      <c r="I11" s="22"/>
      <c r="R11" s="40"/>
      <c r="S11" s="28"/>
    </row>
    <row r="12" spans="2:21" ht="18" customHeight="1" thickBot="1" x14ac:dyDescent="0.35">
      <c r="B12" s="198" t="s">
        <v>58</v>
      </c>
      <c r="C12" s="199"/>
      <c r="E12" s="118"/>
      <c r="F12" s="119" t="s">
        <v>96</v>
      </c>
      <c r="G12" s="117" t="s">
        <v>32</v>
      </c>
      <c r="I12" s="22"/>
      <c r="R12" s="40"/>
      <c r="S12" s="28"/>
    </row>
    <row r="13" spans="2:21" ht="18" customHeight="1" thickBot="1" x14ac:dyDescent="0.3">
      <c r="B13" s="19"/>
      <c r="C13" s="20"/>
      <c r="D13" s="41" t="s">
        <v>55</v>
      </c>
      <c r="I13" s="22"/>
      <c r="K13" s="42" t="s">
        <v>70</v>
      </c>
      <c r="L13" s="112" t="s">
        <v>36</v>
      </c>
      <c r="M13" s="43"/>
      <c r="N13" s="35"/>
      <c r="O13" s="191" t="str">
        <f>IF(TRIM(CS_HangTime)="21 days","$10 / Side", " ")</f>
        <v xml:space="preserve"> </v>
      </c>
      <c r="P13" s="192"/>
      <c r="Q13" s="39"/>
      <c r="R13" s="44">
        <f>IF(SO_QtyPurchase&gt;0,IF(TRIM(CS_HangTime)="21 days",IF(SO_QtyPurchase=3,2,1)*Hang21DaysCost,IF(SO_QtyPurchase=3,2,1)*Hang14DaysCost),0)</f>
        <v>0</v>
      </c>
      <c r="S13" s="28"/>
    </row>
    <row r="14" spans="2:21" ht="18" customHeight="1" x14ac:dyDescent="0.25">
      <c r="B14" s="19"/>
      <c r="C14" s="20"/>
      <c r="D14" s="45" t="s">
        <v>56</v>
      </c>
      <c r="E14" s="22"/>
      <c r="F14" s="22"/>
      <c r="I14" s="46"/>
      <c r="J14" s="20"/>
      <c r="K14" s="20"/>
      <c r="L14" s="20"/>
      <c r="Q14" s="43"/>
      <c r="R14" s="40"/>
      <c r="S14" s="28"/>
    </row>
    <row r="15" spans="2:21" ht="18" customHeight="1" x14ac:dyDescent="0.2">
      <c r="B15" s="19"/>
      <c r="C15" s="20" t="s">
        <v>17</v>
      </c>
      <c r="D15" s="45" t="s">
        <v>57</v>
      </c>
      <c r="E15" s="20"/>
      <c r="F15" s="47"/>
      <c r="I15" s="20"/>
      <c r="R15" s="40"/>
      <c r="S15" s="48"/>
      <c r="T15" s="22"/>
    </row>
    <row r="16" spans="2:21" ht="18" customHeight="1" x14ac:dyDescent="0.2">
      <c r="B16" s="19"/>
      <c r="C16" s="49"/>
      <c r="D16" s="50" t="s">
        <v>59</v>
      </c>
      <c r="R16" s="40"/>
      <c r="S16" s="48"/>
    </row>
    <row r="17" spans="2:20" s="52" customFormat="1" ht="18" customHeight="1" x14ac:dyDescent="0.2">
      <c r="B17" s="51"/>
      <c r="C17" s="34"/>
      <c r="D17" s="50" t="s">
        <v>60</v>
      </c>
      <c r="E17" s="20"/>
      <c r="F17" s="47"/>
      <c r="R17" s="53"/>
      <c r="S17" s="54"/>
      <c r="T17" s="55"/>
    </row>
    <row r="18" spans="2:20" s="52" customFormat="1" ht="18" customHeight="1" x14ac:dyDescent="0.2">
      <c r="B18" s="51"/>
      <c r="C18" s="34"/>
      <c r="D18" s="50"/>
      <c r="E18" s="20"/>
      <c r="F18" s="47"/>
      <c r="R18" s="53"/>
      <c r="S18" s="54"/>
      <c r="T18" s="55"/>
    </row>
    <row r="19" spans="2:20" s="52" customFormat="1" ht="18" customHeight="1" x14ac:dyDescent="0.2">
      <c r="B19" s="51"/>
      <c r="C19" s="22"/>
      <c r="R19" s="53"/>
      <c r="S19" s="54"/>
      <c r="T19" s="55"/>
    </row>
    <row r="20" spans="2:20" ht="18" customHeight="1" thickBot="1" x14ac:dyDescent="0.3">
      <c r="B20" s="56"/>
      <c r="E20" s="193">
        <v>1</v>
      </c>
      <c r="F20" s="194"/>
      <c r="G20" s="47" t="s">
        <v>100</v>
      </c>
      <c r="R20" s="40"/>
      <c r="S20" s="28"/>
      <c r="T20" s="57"/>
    </row>
    <row r="21" spans="2:20" ht="18" customHeight="1" thickBot="1" x14ac:dyDescent="0.3">
      <c r="B21" s="56"/>
      <c r="E21" s="193" t="s">
        <v>17</v>
      </c>
      <c r="F21" s="194"/>
      <c r="G21" s="47" t="s">
        <v>100</v>
      </c>
      <c r="R21" s="40"/>
      <c r="S21" s="28"/>
      <c r="T21" s="57"/>
    </row>
    <row r="22" spans="2:20" ht="18" customHeight="1" x14ac:dyDescent="0.2">
      <c r="B22" s="56"/>
      <c r="E22" s="46"/>
      <c r="F22" s="52"/>
      <c r="G22" s="52"/>
      <c r="R22" s="40"/>
      <c r="S22" s="28"/>
      <c r="T22" s="57"/>
    </row>
    <row r="23" spans="2:20" ht="18" customHeight="1" x14ac:dyDescent="0.2">
      <c r="B23" s="56"/>
      <c r="R23" s="40"/>
      <c r="S23" s="28"/>
      <c r="T23" s="57"/>
    </row>
    <row r="24" spans="2:20" ht="18" customHeight="1" x14ac:dyDescent="0.2">
      <c r="B24" s="56"/>
      <c r="R24" s="40"/>
      <c r="S24" s="28"/>
      <c r="T24" s="57"/>
    </row>
    <row r="25" spans="2:20" ht="18" customHeight="1" thickBot="1" x14ac:dyDescent="0.3">
      <c r="B25" s="56"/>
      <c r="E25" s="193" t="s">
        <v>17</v>
      </c>
      <c r="F25" s="194"/>
      <c r="G25" s="47" t="s">
        <v>100</v>
      </c>
      <c r="R25" s="40"/>
      <c r="S25" s="28"/>
      <c r="T25" s="57"/>
    </row>
    <row r="26" spans="2:20" ht="18" customHeight="1" x14ac:dyDescent="0.2">
      <c r="B26" s="56"/>
      <c r="R26" s="40"/>
      <c r="S26" s="28"/>
      <c r="T26" s="22"/>
    </row>
    <row r="27" spans="2:20" ht="18" customHeight="1" thickBot="1" x14ac:dyDescent="0.35">
      <c r="B27" s="200" t="s">
        <v>61</v>
      </c>
      <c r="C27" s="199"/>
      <c r="E27" s="115"/>
      <c r="F27" s="116" t="s">
        <v>18</v>
      </c>
      <c r="G27" s="117">
        <v>2</v>
      </c>
      <c r="R27" s="40"/>
      <c r="S27" s="28"/>
      <c r="T27" s="22"/>
    </row>
    <row r="28" spans="2:20" ht="18" customHeight="1" x14ac:dyDescent="0.2">
      <c r="B28" s="56"/>
      <c r="E28" s="34"/>
      <c r="F28" s="34"/>
      <c r="I28" s="20"/>
      <c r="R28" s="40"/>
      <c r="S28" s="28"/>
      <c r="T28" s="22"/>
    </row>
    <row r="29" spans="2:20" ht="18" customHeight="1" x14ac:dyDescent="0.25">
      <c r="B29" s="19"/>
      <c r="C29" s="58"/>
      <c r="E29" s="34"/>
      <c r="F29" s="34"/>
      <c r="R29" s="40"/>
      <c r="S29" s="28"/>
      <c r="T29" s="22"/>
    </row>
    <row r="30" spans="2:20" ht="18" customHeight="1" thickBot="1" x14ac:dyDescent="0.3">
      <c r="B30" s="19"/>
      <c r="C30" s="20"/>
      <c r="D30" s="59" t="s">
        <v>64</v>
      </c>
      <c r="E30" s="193" t="s">
        <v>17</v>
      </c>
      <c r="F30" s="194"/>
      <c r="G30" s="47" t="s">
        <v>100</v>
      </c>
      <c r="I30" s="20"/>
      <c r="J30" s="60"/>
      <c r="K30" s="61"/>
      <c r="L30" s="61"/>
      <c r="M30" s="61"/>
      <c r="N30" s="62"/>
      <c r="O30" s="62"/>
      <c r="P30" s="62"/>
      <c r="Q30" s="62"/>
      <c r="R30" s="40"/>
      <c r="S30" s="28"/>
      <c r="T30" s="22"/>
    </row>
    <row r="31" spans="2:20" ht="18" customHeight="1" thickBot="1" x14ac:dyDescent="0.3">
      <c r="B31" s="19"/>
      <c r="C31" s="34"/>
      <c r="D31" s="59" t="s">
        <v>65</v>
      </c>
      <c r="E31" s="195"/>
      <c r="F31" s="196"/>
      <c r="G31" s="47" t="s">
        <v>100</v>
      </c>
      <c r="I31" s="46"/>
      <c r="J31" s="63" t="str">
        <f>IF(AND(SO_Tbone = TRUE, SO_Filet = TRUE),"Please make selections from either Option 1 or Option 2", "")</f>
        <v/>
      </c>
      <c r="K31" s="64"/>
      <c r="L31" s="64"/>
      <c r="M31" s="64"/>
      <c r="N31" s="63"/>
      <c r="O31" s="64"/>
      <c r="P31" s="64"/>
      <c r="Q31" s="64"/>
      <c r="R31" s="40"/>
      <c r="S31" s="28"/>
      <c r="T31" s="22"/>
    </row>
    <row r="32" spans="2:20" ht="18" customHeight="1" thickBot="1" x14ac:dyDescent="0.3">
      <c r="B32" s="19"/>
      <c r="C32" s="20"/>
      <c r="D32" s="59" t="s">
        <v>66</v>
      </c>
      <c r="E32" s="195"/>
      <c r="F32" s="196"/>
      <c r="G32" s="47" t="s">
        <v>100</v>
      </c>
      <c r="H32" s="20"/>
      <c r="I32" s="22"/>
      <c r="R32" s="40"/>
      <c r="S32" s="28"/>
    </row>
    <row r="33" spans="2:21" ht="18" customHeight="1" x14ac:dyDescent="0.2">
      <c r="B33" s="19"/>
      <c r="C33" s="20"/>
      <c r="D33" s="65" t="s">
        <v>69</v>
      </c>
      <c r="E33" s="34"/>
      <c r="F33" s="34"/>
      <c r="G33" s="66"/>
      <c r="I33" s="22"/>
      <c r="R33" s="40"/>
      <c r="S33" s="28"/>
      <c r="T33" s="22"/>
    </row>
    <row r="34" spans="2:21" ht="18" customHeight="1" x14ac:dyDescent="0.25">
      <c r="B34" s="19"/>
      <c r="C34" s="20"/>
      <c r="E34" s="34"/>
      <c r="F34" s="34"/>
      <c r="G34" s="47"/>
      <c r="H34" s="20"/>
      <c r="I34" s="67"/>
      <c r="R34" s="40"/>
      <c r="S34" s="28"/>
      <c r="T34" s="22"/>
      <c r="U34" s="68"/>
    </row>
    <row r="35" spans="2:21" ht="18" customHeight="1" thickBot="1" x14ac:dyDescent="0.3">
      <c r="B35" s="19"/>
      <c r="C35" s="20"/>
      <c r="D35" s="69" t="s">
        <v>67</v>
      </c>
      <c r="E35" s="193">
        <v>1</v>
      </c>
      <c r="F35" s="194"/>
      <c r="G35" s="47" t="s">
        <v>100</v>
      </c>
      <c r="H35" s="22"/>
      <c r="I35" s="70"/>
      <c r="R35" s="40"/>
      <c r="S35" s="71"/>
    </row>
    <row r="36" spans="2:21" ht="18" customHeight="1" thickBot="1" x14ac:dyDescent="0.3">
      <c r="B36" s="19"/>
      <c r="C36" s="20"/>
      <c r="D36" s="69" t="s">
        <v>68</v>
      </c>
      <c r="E36" s="195">
        <v>1</v>
      </c>
      <c r="F36" s="196"/>
      <c r="G36" s="47" t="s">
        <v>100</v>
      </c>
      <c r="H36" s="67"/>
      <c r="I36" s="20"/>
      <c r="R36" s="40"/>
      <c r="S36" s="72"/>
    </row>
    <row r="37" spans="2:21" ht="18" customHeight="1" x14ac:dyDescent="0.2">
      <c r="B37" s="19"/>
      <c r="C37" s="20"/>
      <c r="D37" s="70"/>
      <c r="E37" s="20"/>
      <c r="F37" s="34"/>
      <c r="G37" s="66"/>
      <c r="H37" s="70"/>
      <c r="I37" s="22"/>
      <c r="R37" s="40"/>
      <c r="S37" s="72"/>
    </row>
    <row r="38" spans="2:21" ht="18" customHeight="1" thickBot="1" x14ac:dyDescent="0.3">
      <c r="B38" s="19"/>
      <c r="C38" s="20"/>
      <c r="D38" s="74" t="s">
        <v>72</v>
      </c>
      <c r="E38" s="193">
        <v>1</v>
      </c>
      <c r="F38" s="197"/>
      <c r="G38" s="47" t="s">
        <v>100</v>
      </c>
      <c r="H38" s="20"/>
      <c r="R38" s="40"/>
      <c r="S38" s="72"/>
    </row>
    <row r="39" spans="2:21" ht="18" customHeight="1" x14ac:dyDescent="0.2">
      <c r="B39" s="56"/>
      <c r="D39" s="74" t="s">
        <v>75</v>
      </c>
      <c r="R39" s="40"/>
      <c r="S39" s="72"/>
    </row>
    <row r="40" spans="2:21" ht="18" customHeight="1" thickBot="1" x14ac:dyDescent="0.25">
      <c r="B40" s="56"/>
      <c r="D40" s="75" t="s">
        <v>77</v>
      </c>
      <c r="I40" s="20"/>
      <c r="J40" s="126"/>
      <c r="K40" s="127" t="s">
        <v>38</v>
      </c>
      <c r="L40" s="128">
        <v>5</v>
      </c>
      <c r="M40" s="129"/>
      <c r="N40" s="130" t="s">
        <v>10</v>
      </c>
      <c r="O40" s="131">
        <f>StewMeatCost</f>
        <v>0.75</v>
      </c>
      <c r="P40" s="132" t="s">
        <v>11</v>
      </c>
      <c r="Q40" s="126"/>
      <c r="R40" s="123">
        <f>IF(LEN(TRIM(CS_StewMeatLbs)) = 0,0,CS_StewMeatLbs*StewMeatCost)</f>
        <v>3.75</v>
      </c>
      <c r="S40" s="72"/>
    </row>
    <row r="41" spans="2:21" ht="18" customHeight="1" thickBot="1" x14ac:dyDescent="0.25">
      <c r="B41" s="19"/>
      <c r="C41" s="20"/>
      <c r="D41" s="76" t="s">
        <v>76</v>
      </c>
      <c r="J41" s="129"/>
      <c r="K41" s="133" t="s">
        <v>41</v>
      </c>
      <c r="L41" s="134" t="s">
        <v>17</v>
      </c>
      <c r="M41" s="135"/>
      <c r="N41" s="130" t="s">
        <v>10</v>
      </c>
      <c r="O41" s="136">
        <f>GroundBeefPattiesCost</f>
        <v>0.75</v>
      </c>
      <c r="P41" s="132" t="s">
        <v>11</v>
      </c>
      <c r="Q41" s="137"/>
      <c r="R41" s="124">
        <f>IF(LEN(TRIM(CS_GrndBeefPattiesLbs)) =0,0,CS_GrndBeefPattiesLbs*GroundBeefPattiesCost)</f>
        <v>0</v>
      </c>
      <c r="S41" s="72"/>
    </row>
    <row r="42" spans="2:21" ht="18" customHeight="1" x14ac:dyDescent="0.2">
      <c r="B42" s="56"/>
      <c r="J42" s="52"/>
      <c r="K42" s="79"/>
      <c r="L42" s="80"/>
      <c r="M42" s="77"/>
      <c r="N42" s="81"/>
      <c r="O42" s="82"/>
      <c r="P42" s="83"/>
      <c r="Q42" s="78"/>
      <c r="R42" s="10"/>
      <c r="S42" s="72"/>
    </row>
    <row r="43" spans="2:21" ht="18" customHeight="1" x14ac:dyDescent="0.2">
      <c r="B43" s="56"/>
      <c r="I43" s="84"/>
      <c r="J43" s="138" t="s">
        <v>44</v>
      </c>
      <c r="K43" s="139"/>
      <c r="L43" s="140"/>
      <c r="M43" s="139"/>
      <c r="N43" s="141"/>
      <c r="O43" s="142" t="s">
        <v>45</v>
      </c>
      <c r="P43" s="143"/>
      <c r="Q43" s="85"/>
      <c r="R43" s="11"/>
      <c r="S43" s="72"/>
    </row>
    <row r="44" spans="2:21" ht="18" customHeight="1" x14ac:dyDescent="0.3">
      <c r="B44" s="189" t="s">
        <v>71</v>
      </c>
      <c r="C44" s="190"/>
      <c r="I44" s="75"/>
      <c r="J44" s="144"/>
      <c r="K44" s="145" t="s">
        <v>63</v>
      </c>
      <c r="L44" s="146"/>
      <c r="M44" s="147"/>
      <c r="N44" s="130"/>
      <c r="O44" s="148"/>
      <c r="P44" s="149"/>
      <c r="Q44" s="35"/>
      <c r="R44" s="11"/>
      <c r="S44" s="72"/>
    </row>
    <row r="45" spans="2:21" ht="18" customHeight="1" thickBot="1" x14ac:dyDescent="0.3">
      <c r="B45" s="56"/>
      <c r="C45" s="120" t="s">
        <v>99</v>
      </c>
      <c r="I45" s="76"/>
      <c r="J45" s="150"/>
      <c r="K45" s="151" t="s">
        <v>62</v>
      </c>
      <c r="L45" s="152" t="s">
        <v>17</v>
      </c>
      <c r="M45" s="153"/>
      <c r="N45" s="153" t="s">
        <v>10</v>
      </c>
      <c r="O45" s="154">
        <f>SeasonedGBPattiesSBCCost</f>
        <v>3.5</v>
      </c>
      <c r="P45" s="149" t="s">
        <v>11</v>
      </c>
      <c r="Q45" s="86"/>
      <c r="R45" s="122">
        <f>IF(LEN(TRIM(CS_SeasGrndBeefPattiesLbs)) = 0,0,CS_SeasGrndBeefPattiesLbs*SeasonedGBPattiesSBCCost)</f>
        <v>0</v>
      </c>
      <c r="S45" s="28"/>
      <c r="T45" s="87"/>
    </row>
    <row r="46" spans="2:21" ht="18" customHeight="1" x14ac:dyDescent="0.2">
      <c r="B46" s="19"/>
      <c r="C46" s="20"/>
      <c r="I46" s="88"/>
      <c r="J46" s="155" t="str">
        <f>IF(AND(CS_SeasGrndBeefPattiesLbs &gt; 0,CS_SeasGrndBeefPattiesLbs &lt; 20),"Pounds must be 20 or more"," ")</f>
        <v xml:space="preserve"> </v>
      </c>
      <c r="K46" s="156"/>
      <c r="L46" s="156"/>
      <c r="M46" s="157"/>
      <c r="N46" s="158"/>
      <c r="O46" s="159"/>
      <c r="P46" s="160"/>
      <c r="Q46" s="89"/>
      <c r="R46" s="90"/>
      <c r="S46" s="28"/>
      <c r="T46" s="87"/>
    </row>
    <row r="47" spans="2:21" ht="18" customHeight="1" x14ac:dyDescent="0.2">
      <c r="B47" s="56"/>
      <c r="C47" s="20"/>
      <c r="H47" s="37"/>
      <c r="I47" s="37"/>
      <c r="J47" s="20"/>
      <c r="L47" s="20"/>
      <c r="M47" s="37"/>
      <c r="Q47" s="91"/>
      <c r="R47" s="40"/>
      <c r="S47" s="28"/>
      <c r="T47" s="87"/>
    </row>
    <row r="48" spans="2:21" ht="18" customHeight="1" x14ac:dyDescent="0.3">
      <c r="B48" s="92"/>
      <c r="D48" s="74"/>
      <c r="G48" s="76"/>
      <c r="H48" s="37"/>
      <c r="I48" s="37"/>
      <c r="J48" s="161" t="s">
        <v>12</v>
      </c>
      <c r="K48" s="139"/>
      <c r="L48" s="140"/>
      <c r="M48" s="162" t="s">
        <v>46</v>
      </c>
      <c r="N48" s="140"/>
      <c r="O48" s="140"/>
      <c r="P48" s="163"/>
      <c r="Q48" s="93"/>
      <c r="R48" s="94"/>
      <c r="S48" s="28"/>
      <c r="T48" s="87"/>
    </row>
    <row r="49" spans="2:20" ht="18" customHeight="1" thickBot="1" x14ac:dyDescent="0.35">
      <c r="B49" s="92"/>
      <c r="C49" s="95"/>
      <c r="G49" s="22"/>
      <c r="H49" s="37"/>
      <c r="I49" s="37"/>
      <c r="J49" s="164"/>
      <c r="K49" s="145" t="s">
        <v>47</v>
      </c>
      <c r="L49" s="152" t="s">
        <v>17</v>
      </c>
      <c r="M49" s="165"/>
      <c r="N49" s="166" t="s">
        <v>10</v>
      </c>
      <c r="O49" s="167">
        <f>BratOrigCost</f>
        <v>2.25</v>
      </c>
      <c r="P49" s="149" t="s">
        <v>11</v>
      </c>
      <c r="Q49" s="96"/>
      <c r="R49" s="4">
        <f>IF(LEN(TRIM(CS_BratOrigLbs)) = 0,0,CS_BratOrigLbs*BratOrigCost)</f>
        <v>0</v>
      </c>
      <c r="S49" s="28"/>
      <c r="T49" s="87"/>
    </row>
    <row r="50" spans="2:20" ht="18" customHeight="1" thickBot="1" x14ac:dyDescent="0.35">
      <c r="B50" s="92"/>
      <c r="C50" s="97" t="s">
        <v>80</v>
      </c>
      <c r="G50" s="22"/>
      <c r="H50" s="35"/>
      <c r="I50" s="35"/>
      <c r="J50" s="164"/>
      <c r="K50" s="168" t="s">
        <v>48</v>
      </c>
      <c r="L50" s="152" t="s">
        <v>17</v>
      </c>
      <c r="M50" s="153"/>
      <c r="N50" s="166" t="s">
        <v>10</v>
      </c>
      <c r="O50" s="167">
        <f>BratChedCost</f>
        <v>3.25</v>
      </c>
      <c r="P50" s="149" t="s">
        <v>11</v>
      </c>
      <c r="Q50" s="98"/>
      <c r="R50" s="4">
        <f>IF(LEN(TRIM(CS_BratChedLbs)) = 0,0,CS_BratChedLbs*BratChedCost)</f>
        <v>0</v>
      </c>
      <c r="S50" s="71"/>
      <c r="T50" s="87"/>
    </row>
    <row r="51" spans="2:20" ht="18" customHeight="1" thickBot="1" x14ac:dyDescent="0.35">
      <c r="B51" s="92"/>
      <c r="C51" s="95"/>
      <c r="E51" s="99"/>
      <c r="G51" s="22"/>
      <c r="J51" s="164"/>
      <c r="K51" s="145" t="s">
        <v>49</v>
      </c>
      <c r="L51" s="152" t="s">
        <v>17</v>
      </c>
      <c r="M51" s="153"/>
      <c r="N51" s="169" t="s">
        <v>10</v>
      </c>
      <c r="O51" s="170">
        <f>BratJalChedCost</f>
        <v>3.75</v>
      </c>
      <c r="P51" s="149" t="s">
        <v>11</v>
      </c>
      <c r="Q51" s="100"/>
      <c r="R51" s="4">
        <f>IF(LEN(TRIM(CS_BratJalChedLbs)) = 0,0,CS_BratJalChedLbs*BratJalChedCost)</f>
        <v>0</v>
      </c>
      <c r="S51" s="28"/>
      <c r="T51" s="87"/>
    </row>
    <row r="52" spans="2:20" ht="18" customHeight="1" x14ac:dyDescent="0.2">
      <c r="B52" s="174"/>
      <c r="C52" s="153"/>
      <c r="D52" s="175" t="s">
        <v>74</v>
      </c>
      <c r="E52" s="176" t="s">
        <v>1</v>
      </c>
      <c r="F52" s="153"/>
      <c r="G52" s="177" t="s">
        <v>3</v>
      </c>
      <c r="H52" s="165"/>
      <c r="I52" s="165"/>
      <c r="J52" s="155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71"/>
      <c r="L52" s="171"/>
      <c r="M52" s="158"/>
      <c r="N52" s="172"/>
      <c r="O52" s="172"/>
      <c r="P52" s="173"/>
      <c r="Q52" s="101"/>
      <c r="R52" s="90"/>
      <c r="S52" s="71"/>
      <c r="T52" s="87"/>
    </row>
    <row r="53" spans="2:20" ht="18" customHeight="1" thickBot="1" x14ac:dyDescent="0.3">
      <c r="B53" s="174"/>
      <c r="C53" s="153"/>
      <c r="D53" s="175" t="s">
        <v>2</v>
      </c>
      <c r="E53" s="176" t="s">
        <v>73</v>
      </c>
      <c r="F53" s="165"/>
      <c r="G53" s="177" t="s">
        <v>4</v>
      </c>
      <c r="H53" s="178"/>
      <c r="I53" s="179"/>
      <c r="J53" s="179"/>
      <c r="M53" s="22"/>
      <c r="N53" s="20"/>
      <c r="O53" s="102"/>
      <c r="P53" s="103"/>
      <c r="Q53" s="103"/>
      <c r="R53" s="104"/>
      <c r="S53" s="28"/>
    </row>
    <row r="54" spans="2:20" ht="18" customHeight="1" x14ac:dyDescent="0.2">
      <c r="B54" s="56"/>
      <c r="C54" s="33"/>
      <c r="D54" s="33"/>
      <c r="E54" s="22"/>
      <c r="F54" s="22"/>
      <c r="M54" s="76"/>
      <c r="N54" s="20"/>
      <c r="O54" s="20"/>
      <c r="P54" s="103"/>
      <c r="Q54" s="103"/>
      <c r="R54" s="104"/>
      <c r="S54" s="28"/>
    </row>
    <row r="55" spans="2:20" ht="18" customHeight="1" thickBot="1" x14ac:dyDescent="0.35">
      <c r="B55" s="185" t="s">
        <v>5</v>
      </c>
      <c r="C55" s="186"/>
      <c r="D55" s="180" t="s">
        <v>110</v>
      </c>
      <c r="E55" s="180"/>
      <c r="F55" s="180"/>
      <c r="G55" s="180"/>
      <c r="H55" s="180"/>
      <c r="I55" s="180"/>
      <c r="J55" s="180"/>
      <c r="K55" s="180"/>
      <c r="L55" s="180"/>
      <c r="M55" s="22"/>
      <c r="N55" s="86"/>
      <c r="O55" s="105"/>
      <c r="P55" s="106"/>
      <c r="Q55" s="106"/>
      <c r="R55" s="11"/>
      <c r="S55" s="28"/>
    </row>
    <row r="56" spans="2:20" ht="18" customHeight="1" x14ac:dyDescent="0.2">
      <c r="B56" s="56"/>
      <c r="D56" s="165"/>
      <c r="E56" s="165"/>
      <c r="F56" s="165"/>
      <c r="G56" s="165"/>
      <c r="H56" s="165"/>
      <c r="I56" s="165"/>
      <c r="J56" s="165"/>
      <c r="K56" s="165"/>
      <c r="L56" s="165"/>
      <c r="N56" s="20"/>
      <c r="O56" s="20"/>
      <c r="P56" s="20"/>
      <c r="Q56" s="20"/>
      <c r="R56" s="107"/>
      <c r="S56" s="28"/>
    </row>
    <row r="57" spans="2:20" ht="18" customHeight="1" thickBot="1" x14ac:dyDescent="0.3">
      <c r="B57" s="19"/>
      <c r="C57" s="20"/>
      <c r="D57" s="180"/>
      <c r="E57" s="180"/>
      <c r="F57" s="180"/>
      <c r="G57" s="180"/>
      <c r="H57" s="180"/>
      <c r="I57" s="180"/>
      <c r="J57" s="180"/>
      <c r="K57" s="180"/>
      <c r="L57" s="180"/>
      <c r="M57" s="76"/>
      <c r="N57" s="22"/>
      <c r="O57" s="22"/>
      <c r="P57" s="22"/>
      <c r="Q57" s="22"/>
      <c r="R57" s="73"/>
      <c r="S57" s="28"/>
    </row>
    <row r="58" spans="2:20" ht="18" customHeight="1" thickBot="1" x14ac:dyDescent="0.3">
      <c r="B58" s="19"/>
      <c r="C58" s="20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14" t="s">
        <v>104</v>
      </c>
      <c r="Q58" s="108"/>
      <c r="R58" s="12">
        <f>CS_ProcCost + CS_HangCost + CS_GrndBeefPattiesCost +CS_SeasGrndBeefPattiesCost + CS_StewMeatCost + CS_BratOrigCost + CS_BratChedCost + CS_BratJalChedCost</f>
        <v>3.75</v>
      </c>
      <c r="S58" s="28"/>
    </row>
    <row r="59" spans="2:20" ht="15" customHeight="1" thickBot="1" x14ac:dyDescent="0.25">
      <c r="B59" s="109"/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110"/>
    </row>
  </sheetData>
  <sheetProtection selectLockedCells="1"/>
  <mergeCells count="22"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  <mergeCell ref="H53:J53"/>
    <mergeCell ref="D55:L55"/>
    <mergeCell ref="D57:L57"/>
    <mergeCell ref="C6:G6"/>
    <mergeCell ref="C8:G8"/>
    <mergeCell ref="C10:G10"/>
    <mergeCell ref="B55:C55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215" r:id="rId4" name="CB_Heart">
          <controlPr locked="0" autoLine="0" linkedCell="SO_Heart" r:id="rId5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4" name="CB_Heart"/>
      </mc:Fallback>
    </mc:AlternateContent>
    <mc:AlternateContent xmlns:mc="http://schemas.openxmlformats.org/markup-compatibility/2006">
      <mc:Choice Requires="x14">
        <control shapeId="1214" r:id="rId6" name="CB_SaveFat">
          <controlPr locked="0" autoLine="0" linkedCell="SO_SaveFat" r:id="rId5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6" name="CB_SaveFat"/>
      </mc:Fallback>
    </mc:AlternateContent>
    <mc:AlternateContent xmlns:mc="http://schemas.openxmlformats.org/markup-compatibility/2006">
      <mc:Choice Requires="x14">
        <control shapeId="1205" r:id="rId7" name="CB_SkirtSteak">
          <controlPr locked="0" autoLine="0" linkedCell="SO_SkirtSteak" r:id="rId8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7" name="CB_SkirtSteak"/>
      </mc:Fallback>
    </mc:AlternateContent>
    <mc:AlternateContent xmlns:mc="http://schemas.openxmlformats.org/markup-compatibility/2006">
      <mc:Choice Requires="x14">
        <control shapeId="1204" r:id="rId9" name="CB_FlankSteak">
          <controlPr locked="0" autoLine="0" linkedCell="SO_FlankSteak" r:id="rId8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9" name="CB_FlankSteak"/>
      </mc:Fallback>
    </mc:AlternateContent>
    <mc:AlternateContent xmlns:mc="http://schemas.openxmlformats.org/markup-compatibility/2006">
      <mc:Choice Requires="x14">
        <control shapeId="1203" r:id="rId10" name="CB_HangerSteak">
          <controlPr locked="0" autoLine="0" linkedCell="SO_HangerSteak" r:id="rId8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10" name="CB_HangerSteak"/>
      </mc:Fallback>
    </mc:AlternateContent>
    <mc:AlternateContent xmlns:mc="http://schemas.openxmlformats.org/markup-compatibility/2006">
      <mc:Choice Requires="x14">
        <control shapeId="1201" r:id="rId11" name="CB_SaveBones">
          <controlPr locked="0" autoLine="0" linkedCell="SO_SaveBones" r:id="rId5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11" name="CB_SaveBones"/>
      </mc:Fallback>
    </mc:AlternateContent>
    <mc:AlternateContent xmlns:mc="http://schemas.openxmlformats.org/markup-compatibility/2006">
      <mc:Choice Requires="x14">
        <control shapeId="1057" r:id="rId12" name="CB_TBone">
          <controlPr locked="0" autoLine="0" linkedCell="SO_Tbone" r:id="rId13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12" name="CB_TBone"/>
      </mc:Fallback>
    </mc:AlternateContent>
    <mc:AlternateContent xmlns:mc="http://schemas.openxmlformats.org/markup-compatibility/2006">
      <mc:Choice Requires="x14">
        <control shapeId="1059" r:id="rId14" name="CB_Club">
          <controlPr locked="0" autoLine="0" linkedCell="SO_Club" r:id="rId13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14" name="CB_Club"/>
      </mc:Fallback>
    </mc:AlternateContent>
    <mc:AlternateContent xmlns:mc="http://schemas.openxmlformats.org/markup-compatibility/2006">
      <mc:Choice Requires="x14">
        <control shapeId="1062" r:id="rId15" name="CB_Porterhouse">
          <controlPr locked="0" autoLine="0" linkedCell="SO_Porterhouse" r:id="rId13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15" name="CB_Porterhouse"/>
      </mc:Fallback>
    </mc:AlternateContent>
    <mc:AlternateContent xmlns:mc="http://schemas.openxmlformats.org/markup-compatibility/2006">
      <mc:Choice Requires="x14">
        <control shapeId="1064" r:id="rId16" name="CB_NewYorkStrip">
          <controlPr locked="0" autoLine="0" linkedCell="SO_NewYorkStrip" r:id="rId17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16" name="CB_NewYorkStrip"/>
      </mc:Fallback>
    </mc:AlternateContent>
    <mc:AlternateContent xmlns:mc="http://schemas.openxmlformats.org/markup-compatibility/2006">
      <mc:Choice Requires="x14">
        <control shapeId="1066" r:id="rId18" name="CB_Filet">
          <controlPr locked="0" autoLine="0" linkedCell="SO_Filet" r:id="rId17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18" name="CB_Filet"/>
      </mc:Fallback>
    </mc:AlternateContent>
    <mc:AlternateContent xmlns:mc="http://schemas.openxmlformats.org/markup-compatibility/2006">
      <mc:Choice Requires="x14">
        <control shapeId="1072" r:id="rId19" name="CB_Tongue">
          <controlPr locked="0" autoLine="0" linkedCell="SO_Tongue" r:id="rId13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9" name="CB_Tongue"/>
      </mc:Fallback>
    </mc:AlternateContent>
    <mc:AlternateContent xmlns:mc="http://schemas.openxmlformats.org/markup-compatibility/2006">
      <mc:Choice Requires="x14">
        <control shapeId="1080" r:id="rId20" name="CB_Liver">
          <controlPr locked="0" autoLine="0" linkedCell="SO_Liver" r:id="rId21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20" name="CB_Liver"/>
      </mc:Fallback>
    </mc:AlternateContent>
    <mc:AlternateContent xmlns:mc="http://schemas.openxmlformats.org/markup-compatibility/2006">
      <mc:Choice Requires="x14">
        <control shapeId="1081" r:id="rId22" name="CB_SirloinSteak">
          <controlPr locked="0" autoLine="0" linkedCell="SO_SirloinSteak" r:id="rId23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22" name="CB_SirloinSteak"/>
      </mc:Fallback>
    </mc:AlternateContent>
    <mc:AlternateContent xmlns:mc="http://schemas.openxmlformats.org/markup-compatibility/2006">
      <mc:Choice Requires="x14">
        <control shapeId="1179" r:id="rId24" name="cb_ChuckRoast">
          <controlPr locked="0" defaultSize="0" autoLine="0" linkedCell="SO_ChuckRoast" r:id="rId25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24" name="cb_ChuckRoast"/>
      </mc:Fallback>
    </mc:AlternateContent>
    <mc:AlternateContent xmlns:mc="http://schemas.openxmlformats.org/markup-compatibility/2006">
      <mc:Choice Requires="x14">
        <control shapeId="1182" r:id="rId26" name="CB_ArmRoast">
          <controlPr locked="0" defaultSize="0" autoLine="0" linkedCell="SO_ArmRoast" r:id="rId27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26" name="CB_ArmRoast"/>
      </mc:Fallback>
    </mc:AlternateContent>
    <mc:AlternateContent xmlns:mc="http://schemas.openxmlformats.org/markup-compatibility/2006">
      <mc:Choice Requires="x14">
        <control shapeId="1183" r:id="rId28" name="CB_Brisket">
          <controlPr locked="0" defaultSize="0" autoLine="0" linkedCell="SO_Brisket" r:id="rId2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28" name="CB_Brisket"/>
      </mc:Fallback>
    </mc:AlternateContent>
    <mc:AlternateContent xmlns:mc="http://schemas.openxmlformats.org/markup-compatibility/2006">
      <mc:Choice Requires="x14">
        <control shapeId="1185" r:id="rId30" name="CB_ShortRibs">
          <controlPr locked="0" defaultSize="0" autoLine="0" linkedCell="SO_ShortRibs" r:id="rId31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30" name="CB_ShortRibs"/>
      </mc:Fallback>
    </mc:AlternateContent>
    <mc:AlternateContent xmlns:mc="http://schemas.openxmlformats.org/markup-compatibility/2006">
      <mc:Choice Requires="x14">
        <control shapeId="1186" r:id="rId32" name="CB_RumpRoast">
          <controlPr locked="0" defaultSize="0" autoLine="0" linkedCell="SO_RumpRoast" r:id="rId33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32" name="CB_RumpRoast"/>
      </mc:Fallback>
    </mc:AlternateContent>
    <mc:AlternateContent xmlns:mc="http://schemas.openxmlformats.org/markup-compatibility/2006">
      <mc:Choice Requires="x14">
        <control shapeId="1097" r:id="rId34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5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6" name="Group Box 150">
          <controlPr defaultSize="0" autoFill="0" autoPict="0">
            <anchor moveWithCells="1">
              <from>
                <xdr:col>9</xdr:col>
                <xdr:colOff>504825</xdr:colOff>
                <xdr:row>11</xdr:row>
                <xdr:rowOff>209550</xdr:rowOff>
              </from>
              <to>
                <xdr:col>16</xdr:col>
                <xdr:colOff>38100</xdr:colOff>
                <xdr:row>13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7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8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9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40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41" name="Option Button 182">
          <controlPr locked="0" defaultSize="0" autoFill="0" autoLine="0" autoPict="0">
            <anchor moveWithCells="1">
              <from>
                <xdr:col>1</xdr:col>
                <xdr:colOff>285750</xdr:colOff>
                <xdr:row>18</xdr:row>
                <xdr:rowOff>19050</xdr:rowOff>
              </from>
              <to>
                <xdr:col>3</xdr:col>
                <xdr:colOff>1362075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42" name="Option Button 183">
          <controlPr locked="0" defaultSize="0" autoFill="0" autoLine="0" autoPict="0">
            <anchor moveWithCells="1">
              <from>
                <xdr:col>1</xdr:col>
                <xdr:colOff>285750</xdr:colOff>
                <xdr:row>20</xdr:row>
                <xdr:rowOff>19050</xdr:rowOff>
              </from>
              <to>
                <xdr:col>3</xdr:col>
                <xdr:colOff>1362075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43" name="Option Button 184">
          <controlPr locked="0" defaultSize="0" autoFill="0" autoLine="0" autoPict="0">
            <anchor moveWithCells="1">
              <from>
                <xdr:col>1</xdr:col>
                <xdr:colOff>285750</xdr:colOff>
                <xdr:row>19</xdr:row>
                <xdr:rowOff>47625</xdr:rowOff>
              </from>
              <to>
                <xdr:col>3</xdr:col>
                <xdr:colOff>1362075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4" name="Group Box 185">
          <controlPr defaultSize="0" autoFill="0" autoPict="0">
            <anchor moveWithCells="1">
              <from>
                <xdr:col>1</xdr:col>
                <xdr:colOff>285750</xdr:colOff>
                <xdr:row>17</xdr:row>
                <xdr:rowOff>133350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45" name="Option Button 205">
          <controlPr locked="0" defaultSize="0" autoFill="0" autoLine="0" autoPict="0">
            <anchor moveWithCells="1">
              <from>
                <xdr:col>4</xdr:col>
                <xdr:colOff>19050</xdr:colOff>
                <xdr:row>44</xdr:row>
                <xdr:rowOff>57150</xdr:rowOff>
              </from>
              <to>
                <xdr:col>6</xdr:col>
                <xdr:colOff>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46" name="Option Button 206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6</xdr:col>
                <xdr:colOff>0</xdr:colOff>
                <xdr:row>45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47" name="Option Button 207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200025</xdr:rowOff>
              </from>
              <to>
                <xdr:col>5</xdr:col>
                <xdr:colOff>361950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48" name="Option Button 208">
          <controlPr locked="0" defaultSize="0" autoFill="0" autoLine="0" autoPict="0">
            <anchor moveWithCells="1">
              <from>
                <xdr:col>4</xdr:col>
                <xdr:colOff>19050</xdr:colOff>
                <xdr:row>46</xdr:row>
                <xdr:rowOff>171450</xdr:rowOff>
              </from>
              <to>
                <xdr:col>5</xdr:col>
                <xdr:colOff>352425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9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50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51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52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53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54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55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56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57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58" name="Option Button 222">
          <controlPr defaultSize="0" autoFill="0" autoLine="0" autoPict="0">
            <anchor moveWithCells="1">
              <from>
                <xdr:col>1</xdr:col>
                <xdr:colOff>285750</xdr:colOff>
                <xdr:row>23</xdr:row>
                <xdr:rowOff>38100</xdr:rowOff>
              </from>
              <to>
                <xdr:col>3</xdr:col>
                <xdr:colOff>657225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7" r:id="rId59" name="Option Button 223">
          <controlPr defaultSize="0" autoFill="0" autoLine="0" autoPict="0">
            <anchor moveWithCells="1">
              <from>
                <xdr:col>1</xdr:col>
                <xdr:colOff>285750</xdr:colOff>
                <xdr:row>24</xdr:row>
                <xdr:rowOff>19050</xdr:rowOff>
              </from>
              <to>
                <xdr:col>3</xdr:col>
                <xdr:colOff>657225</xdr:colOff>
                <xdr:row>25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7"/>
  <sheetViews>
    <sheetView topLeftCell="B1" zoomScale="90" workbookViewId="0">
      <selection activeCell="J14" sqref="J14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s="1"/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3">
        <v>0</v>
      </c>
      <c r="M4" s="7"/>
      <c r="N4" s="7"/>
      <c r="O4" s="7"/>
    </row>
    <row r="5" spans="2:15" x14ac:dyDescent="0.25">
      <c r="D5" t="s">
        <v>31</v>
      </c>
      <c r="H5" t="s">
        <v>78</v>
      </c>
      <c r="I5" t="s">
        <v>36</v>
      </c>
      <c r="J5" s="7"/>
      <c r="K5" t="s">
        <v>36</v>
      </c>
      <c r="L5" s="14">
        <v>0</v>
      </c>
      <c r="M5" s="8"/>
    </row>
    <row r="6" spans="2:15" x14ac:dyDescent="0.25">
      <c r="D6" t="s">
        <v>32</v>
      </c>
      <c r="H6" t="s">
        <v>79</v>
      </c>
      <c r="I6" t="s">
        <v>37</v>
      </c>
      <c r="K6" t="s">
        <v>37</v>
      </c>
      <c r="L6" s="14">
        <v>10</v>
      </c>
      <c r="M6" s="8"/>
    </row>
    <row r="10" spans="2:15" x14ac:dyDescent="0.25">
      <c r="C10" s="2" t="s">
        <v>9</v>
      </c>
    </row>
    <row r="11" spans="2:15" x14ac:dyDescent="0.25">
      <c r="D11" t="s">
        <v>40</v>
      </c>
      <c r="J11" s="3">
        <v>0.65</v>
      </c>
    </row>
    <row r="12" spans="2:15" x14ac:dyDescent="0.25">
      <c r="D12" t="s">
        <v>39</v>
      </c>
      <c r="J12" s="3">
        <v>0.75</v>
      </c>
    </row>
    <row r="13" spans="2:15" x14ac:dyDescent="0.25">
      <c r="D13" t="s">
        <v>42</v>
      </c>
      <c r="J13" s="3">
        <v>0.75</v>
      </c>
    </row>
    <row r="14" spans="2:15" x14ac:dyDescent="0.25">
      <c r="D14" t="s">
        <v>43</v>
      </c>
      <c r="G14" s="3"/>
      <c r="J14" s="3">
        <v>3.5</v>
      </c>
    </row>
    <row r="15" spans="2:15" x14ac:dyDescent="0.25">
      <c r="D15" t="s">
        <v>13</v>
      </c>
      <c r="J15" s="3">
        <v>2.25</v>
      </c>
    </row>
    <row r="16" spans="2:15" x14ac:dyDescent="0.25">
      <c r="D16" t="s">
        <v>14</v>
      </c>
      <c r="J16" s="3">
        <v>3.25</v>
      </c>
    </row>
    <row r="17" spans="4:10" x14ac:dyDescent="0.25">
      <c r="D17" t="s">
        <v>15</v>
      </c>
      <c r="J17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topLeftCell="A7" workbookViewId="0">
      <selection activeCell="G21" sqref="G21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1</v>
      </c>
    </row>
    <row r="5" spans="2:4" x14ac:dyDescent="0.25">
      <c r="B5" s="2"/>
      <c r="C5" t="s">
        <v>83</v>
      </c>
      <c r="D5" s="5" t="b">
        <v>1</v>
      </c>
    </row>
    <row r="6" spans="2:4" x14ac:dyDescent="0.25">
      <c r="B6" s="2"/>
      <c r="C6" t="s">
        <v>57</v>
      </c>
      <c r="D6" s="5" t="b">
        <v>1</v>
      </c>
    </row>
    <row r="7" spans="2:4" x14ac:dyDescent="0.25">
      <c r="B7" s="2"/>
      <c r="C7" t="s">
        <v>84</v>
      </c>
      <c r="D7" s="5" t="b">
        <v>1</v>
      </c>
    </row>
    <row r="8" spans="2:4" x14ac:dyDescent="0.25">
      <c r="B8" s="2"/>
      <c r="C8" t="s">
        <v>85</v>
      </c>
      <c r="D8" s="5" t="b">
        <v>1</v>
      </c>
    </row>
    <row r="9" spans="2:4" x14ac:dyDescent="0.25">
      <c r="B9" s="2"/>
      <c r="C9" t="s">
        <v>94</v>
      </c>
      <c r="D9" s="5">
        <v>1</v>
      </c>
    </row>
    <row r="10" spans="2:4" x14ac:dyDescent="0.25">
      <c r="B10" s="2"/>
      <c r="C10" t="s">
        <v>95</v>
      </c>
      <c r="D10" s="5">
        <v>3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1</v>
      </c>
    </row>
    <row r="15" spans="2:4" x14ac:dyDescent="0.25">
      <c r="B15" s="2"/>
      <c r="C15" t="s">
        <v>68</v>
      </c>
      <c r="D15" s="5" t="b">
        <v>1</v>
      </c>
    </row>
    <row r="16" spans="2:4" x14ac:dyDescent="0.25">
      <c r="C16" t="s">
        <v>88</v>
      </c>
      <c r="D16" s="5" t="b">
        <v>1</v>
      </c>
    </row>
    <row r="17" spans="2:4" x14ac:dyDescent="0.25">
      <c r="C17" t="s">
        <v>89</v>
      </c>
      <c r="D17" s="5" t="b">
        <v>1</v>
      </c>
    </row>
    <row r="18" spans="2:4" x14ac:dyDescent="0.25">
      <c r="C18" t="s">
        <v>90</v>
      </c>
      <c r="D18" s="5" t="b">
        <v>1</v>
      </c>
    </row>
    <row r="19" spans="2:4" x14ac:dyDescent="0.25">
      <c r="C19" t="s">
        <v>91</v>
      </c>
      <c r="D19" s="5" t="b">
        <v>1</v>
      </c>
    </row>
    <row r="20" spans="2:4" x14ac:dyDescent="0.25">
      <c r="C20" t="s">
        <v>92</v>
      </c>
      <c r="D20" s="5">
        <v>3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1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>14 days (std)</v>
      </c>
    </row>
    <row r="31" spans="2:4" x14ac:dyDescent="0.25">
      <c r="C31" t="s">
        <v>101</v>
      </c>
      <c r="D31">
        <v>2</v>
      </c>
    </row>
    <row r="32" spans="2:4" x14ac:dyDescent="0.25">
      <c r="C32" t="s">
        <v>102</v>
      </c>
      <c r="D32">
        <v>1</v>
      </c>
    </row>
    <row r="33" spans="3:4" x14ac:dyDescent="0.25">
      <c r="C33" t="s">
        <v>103</v>
      </c>
      <c r="D33">
        <f>CS_SteaksPerPkg</f>
        <v>2</v>
      </c>
    </row>
    <row r="34" spans="3:4" x14ac:dyDescent="0.25">
      <c r="C34" t="s">
        <v>30</v>
      </c>
      <c r="D34" t="str">
        <f>CS_RoastSize</f>
        <v>3-4 lbs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3.75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2022-11-01T21:07:34Z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2022-11-01T21:01:53Z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b9b89ec6-743e-462a-a4bd-1c39c6cd2a84</vt:lpwstr>
  </property>
  <property fmtid="{D5CDD505-2E9C-101B-9397-08002B2CF9AE}" pid="8" name="MSIP_Label_1ebac993-578d-4fb6-a024-e1968d57a18c_ContentBits">
    <vt:lpwstr>0</vt:lpwstr>
  </property>
</Properties>
</file>