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250493\OneDrive - NCR Corporation\Desktop\Hillside Farm\Hillside Farm\Beef\NEW Cut Sheets\"/>
    </mc:Choice>
  </mc:AlternateContent>
  <xr:revisionPtr revIDLastSave="0" documentId="8_{AC489BCA-6B07-4454-9D2C-7B0DEE9D98FA}" xr6:coauthVersionLast="47" xr6:coauthVersionMax="47" xr10:uidLastSave="{00000000-0000-0000-0000-000000000000}"/>
  <bookViews>
    <workbookView xWindow="-120" yWindow="-120" windowWidth="20730" windowHeight="11160" xr2:uid="{12812090-6517-4D93-B70C-3CEB9730BD1A}"/>
  </bookViews>
  <sheets>
    <sheet name="CutSheet" sheetId="1" r:id="rId1"/>
    <sheet name="Inputs" sheetId="2" state="hidden" r:id="rId2"/>
    <sheet name="Selections" sheetId="3" state="hidden" r:id="rId3"/>
    <sheet name="Calculated Charges" sheetId="4" state="hidden" r:id="rId4"/>
  </sheets>
  <definedNames>
    <definedName name="BratChedCost">Inputs!$J$17</definedName>
    <definedName name="BratJalChedCost">Inputs!$J$18</definedName>
    <definedName name="BratOrigCost">Inputs!$J$16</definedName>
    <definedName name="CC_BratChedCost">'Calculated Charges'!$D$10</definedName>
    <definedName name="CC_BratJalChedCost">'Calculated Charges'!$D$11</definedName>
    <definedName name="CC_BratOrigCost">'Calculated Charges'!$D$9</definedName>
    <definedName name="CC_GrndBeefPattiesCost">'Calculated Charges'!$D$7</definedName>
    <definedName name="CC_HangCost">'Calculated Charges'!$D$5</definedName>
    <definedName name="CC_ProcCost">'Calculated Charges'!$D$4</definedName>
    <definedName name="CC_SeasGrndBeefPattiesCost">'Calculated Charges'!$D$8</definedName>
    <definedName name="CC_StewMeatCost">'Calculated Charges'!$D$6</definedName>
    <definedName name="CS_BratChedCost">CutSheet!$R$50</definedName>
    <definedName name="CS_BratChedLbs">CutSheet!$L$50</definedName>
    <definedName name="CS_BratJalChedCost">CutSheet!$R$51</definedName>
    <definedName name="CS_BratJalChedLbs">CutSheet!$L$51</definedName>
    <definedName name="CS_BratOrigCost">CutSheet!$R$49</definedName>
    <definedName name="CS_BratOrigLbs">CutSheet!$L$49</definedName>
    <definedName name="CS_GrndBeefPattiesCost">CutSheet!$R$41</definedName>
    <definedName name="CS_GrndBeefPattiesLbs">CutSheet!$L$41</definedName>
    <definedName name="CS_GrndBeefPkgSize">CutSheet!#REF!</definedName>
    <definedName name="CS_HangCost">CutSheet!$R$13</definedName>
    <definedName name="CS_HangingWgt">CutSheet!$L$10</definedName>
    <definedName name="CS_HangTime">CutSheet!$L$13</definedName>
    <definedName name="CS_ProcCost">CutSheet!$R$10</definedName>
    <definedName name="CS_RoastSize">CutSheet!$G$12</definedName>
    <definedName name="CS_SeasGrndBeefPattiesCost">CutSheet!$R$45</definedName>
    <definedName name="CS_SeasGrndBeefPattiesLbs">CutSheet!$L$45</definedName>
    <definedName name="CS_SteaksPerPkg">CutSheet!$G$27</definedName>
    <definedName name="CS_StewMeatCost">CutSheet!$R$40</definedName>
    <definedName name="CS_StewMeatLbs">CutSheet!$L$40</definedName>
    <definedName name="GroundBeefPattiesCost">Inputs!$J$14</definedName>
    <definedName name="GroundPkgSizes">Inputs!$H$4:$H$6</definedName>
    <definedName name="Hang14DaysCost">Inputs!$L$5</definedName>
    <definedName name="Hang21DaysCost">Inputs!$L$6</definedName>
    <definedName name="HangTimes">Inputs!$I$4:$I$6</definedName>
    <definedName name="ProcessingCost">Inputs!$J$12</definedName>
    <definedName name="PurchaseQty">Inputs!#REF!</definedName>
    <definedName name="RoastSize">Inputs!$D$4:$D$7</definedName>
    <definedName name="SeasonedGBPattiesSBCCost">Inputs!$J$15</definedName>
    <definedName name="SO_ArmRoast">Selections!$D$5</definedName>
    <definedName name="SO_Brisket">Selections!$D$6</definedName>
    <definedName name="SO_ChuckRoast">Selections!$D$4</definedName>
    <definedName name="SO_Club">Selections!$D$12</definedName>
    <definedName name="SO_Filet">Selections!$D$15</definedName>
    <definedName name="SO_FlankSteak">Selections!$D$18</definedName>
    <definedName name="SO_GrndBeefPkgSize">Selections!$D$32</definedName>
    <definedName name="SO_HangerSteak">Selections!$D$17</definedName>
    <definedName name="SO_HangingWgt">Selections!$D$29</definedName>
    <definedName name="SO_HangTime">Selections!$D$30</definedName>
    <definedName name="SO_Heart">Selections!$D$24</definedName>
    <definedName name="SO_Liver">Selections!$D$25</definedName>
    <definedName name="SO_NewYorkStrip">Selections!$D$14</definedName>
    <definedName name="SO_Porterhouse">Selections!$D$13</definedName>
    <definedName name="SO_PrimeRib">Selections!$D$10</definedName>
    <definedName name="SO_QtyPurchase">Selections!$D$28</definedName>
    <definedName name="SO_RoastSize">Selections!$D$34</definedName>
    <definedName name="SO_Round">Selections!$D$20</definedName>
    <definedName name="SO_RumpRoast">Selections!$D$7</definedName>
    <definedName name="SO_SaveBones">Selections!$D$21</definedName>
    <definedName name="SO_SaveFat">Selections!$D$22</definedName>
    <definedName name="SO_ShortRibs">Selections!$D$8</definedName>
    <definedName name="SO_SirloinBone">Selections!$D$31</definedName>
    <definedName name="SO_SirloinSteak">Selections!$D$16</definedName>
    <definedName name="SO_SirloinTip">Selections!$D$9</definedName>
    <definedName name="SO_SkirtSteak">Selections!$D$19</definedName>
    <definedName name="SO_SteaksPerPkg">Selections!$D$33</definedName>
    <definedName name="SO_Tbone">Selections!$D$11</definedName>
    <definedName name="SO_Tongue">Selections!$D$23</definedName>
    <definedName name="StewMeatCost">Inputs!$J$13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O51" i="1" l="1"/>
  <c r="O50" i="1"/>
  <c r="O49" i="1"/>
  <c r="R40" i="1"/>
  <c r="R41" i="1"/>
  <c r="R49" i="1"/>
  <c r="R50" i="1"/>
  <c r="R51" i="1"/>
  <c r="R45" i="1"/>
  <c r="R13" i="1" l="1"/>
  <c r="D34" i="3" l="1"/>
  <c r="D33" i="3"/>
  <c r="O13" i="1"/>
  <c r="J31" i="1" l="1"/>
  <c r="J52" i="1"/>
  <c r="J46" i="1" l="1"/>
  <c r="D29" i="3" l="1"/>
  <c r="D30" i="3"/>
  <c r="R58" i="1" l="1"/>
  <c r="D5" i="4"/>
  <c r="D8" i="4" l="1"/>
  <c r="O45" i="1"/>
  <c r="D7" i="4"/>
  <c r="D6" i="4"/>
  <c r="O40" i="1"/>
  <c r="O41" i="1"/>
  <c r="D11" i="4" l="1"/>
  <c r="D10" i="4"/>
  <c r="D9" i="4"/>
  <c r="D4" i="4"/>
  <c r="O10" i="1"/>
  <c r="D13" i="4" l="1"/>
</calcChain>
</file>

<file path=xl/sharedStrings.xml><?xml version="1.0" encoding="utf-8"?>
<sst xmlns="http://schemas.openxmlformats.org/spreadsheetml/2006/main" count="157" uniqueCount="113">
  <si>
    <t>Lot#</t>
  </si>
  <si>
    <t>Save Fat</t>
  </si>
  <si>
    <t>Tongue</t>
  </si>
  <si>
    <t>Liver</t>
  </si>
  <si>
    <t>Other</t>
  </si>
  <si>
    <t>Notes:</t>
  </si>
  <si>
    <t>Hanging Weight</t>
  </si>
  <si>
    <t>Cust Name:</t>
  </si>
  <si>
    <t>Cust Phone#:</t>
  </si>
  <si>
    <t>Processing Charges /Lb</t>
  </si>
  <si>
    <t>x</t>
  </si>
  <si>
    <t>/lb</t>
  </si>
  <si>
    <t>Bratwurst Links</t>
  </si>
  <si>
    <t>Bratworst Orig Cost/Lb</t>
  </si>
  <si>
    <t>Bratworst Cheddar Cost/Lb</t>
  </si>
  <si>
    <t>Bratworst Jal &amp; Ched Cost/Lb</t>
  </si>
  <si>
    <t>Qty Purchasing:</t>
  </si>
  <si>
    <t xml:space="preserve"> </t>
  </si>
  <si>
    <t>Steaks/Pkg</t>
  </si>
  <si>
    <t>Selected Options</t>
  </si>
  <si>
    <t>QtyPurchase</t>
  </si>
  <si>
    <t>Date:</t>
  </si>
  <si>
    <t>SaveFat</t>
  </si>
  <si>
    <t>Secondary Options</t>
  </si>
  <si>
    <t>Calculated Charges</t>
  </si>
  <si>
    <t>ProcessingCost</t>
  </si>
  <si>
    <t>BratOrigCost</t>
  </si>
  <si>
    <t>BratChedCost</t>
  </si>
  <si>
    <t>BratJalChedCost</t>
  </si>
  <si>
    <t>Total</t>
  </si>
  <si>
    <t>RoastSize</t>
  </si>
  <si>
    <t>2-3 lbs</t>
  </si>
  <si>
    <t>3-4 lbs</t>
  </si>
  <si>
    <t>List Box Entries</t>
  </si>
  <si>
    <t>Beef Cutsheet</t>
  </si>
  <si>
    <t>Hang Times</t>
  </si>
  <si>
    <t>14 days (std)</t>
  </si>
  <si>
    <t xml:space="preserve">21 days </t>
  </si>
  <si>
    <t>Stew Meat (lbs)</t>
  </si>
  <si>
    <t>Stew Meat Cost/Lb</t>
  </si>
  <si>
    <t>Processing Cost/Lb</t>
  </si>
  <si>
    <t>Ground Beef Patties(lbs)</t>
  </si>
  <si>
    <t>Ground Beef Patties Cost/Lb</t>
  </si>
  <si>
    <t>Seasoned Ground Beef Patties with  Steak seasoning with bacon &amp; cheese Cost/Lb</t>
  </si>
  <si>
    <t>Seasoned Ground Beef Patties</t>
  </si>
  <si>
    <t>(20 lb minimum)</t>
  </si>
  <si>
    <t>(20 lb minimum per flavor)</t>
  </si>
  <si>
    <t>Original flavor (lbs)</t>
  </si>
  <si>
    <t>Cheddar flavor (lbs)</t>
  </si>
  <si>
    <t>Jalapeno &amp; Ched flavor (lbs)</t>
  </si>
  <si>
    <t>Hang Time Cost</t>
  </si>
  <si>
    <t>HangingCost</t>
  </si>
  <si>
    <t>StewMeatCost</t>
  </si>
  <si>
    <t>SeasonedGroundBeefPattiesCost</t>
  </si>
  <si>
    <t>GroundBeefPattiesCost</t>
  </si>
  <si>
    <t>Chuck Roast</t>
  </si>
  <si>
    <t>Arm Roast</t>
  </si>
  <si>
    <t>Brisket</t>
  </si>
  <si>
    <t>Roasts:</t>
  </si>
  <si>
    <t>Rump Roast</t>
  </si>
  <si>
    <t>Short Ribs</t>
  </si>
  <si>
    <t>Steaks:</t>
  </si>
  <si>
    <t xml:space="preserve"> bacon &amp; cheese (lbs)</t>
  </si>
  <si>
    <t xml:space="preserve"> Steak seasoning with</t>
  </si>
  <si>
    <t>T-Bone</t>
  </si>
  <si>
    <t>Club</t>
  </si>
  <si>
    <t>Porterhouse</t>
  </si>
  <si>
    <t>New York Strip</t>
  </si>
  <si>
    <t>Filet</t>
  </si>
  <si>
    <t xml:space="preserve">      -OR-</t>
  </si>
  <si>
    <t>Hang Time (days)</t>
  </si>
  <si>
    <t>Other:</t>
  </si>
  <si>
    <t>Sirloin Steak</t>
  </si>
  <si>
    <t>Heart</t>
  </si>
  <si>
    <t>Save Bones</t>
  </si>
  <si>
    <t>Hanger Steak</t>
  </si>
  <si>
    <t>Skirt Steak</t>
  </si>
  <si>
    <t>Flank Steak</t>
  </si>
  <si>
    <t>1 lb</t>
  </si>
  <si>
    <t>2 lb</t>
  </si>
  <si>
    <t>Ground Beef Pkg Size</t>
  </si>
  <si>
    <t>Ground Pkg Sizes</t>
  </si>
  <si>
    <t>ChuckRoast</t>
  </si>
  <si>
    <t>ArmRoast</t>
  </si>
  <si>
    <t>RumpRoast</t>
  </si>
  <si>
    <t>ShortRibs</t>
  </si>
  <si>
    <t>Tbone</t>
  </si>
  <si>
    <t>NewYorkStrip</t>
  </si>
  <si>
    <t>SirloinSteak</t>
  </si>
  <si>
    <t>HangerSteak</t>
  </si>
  <si>
    <t>FlankSteak</t>
  </si>
  <si>
    <t>SkirtSteak</t>
  </si>
  <si>
    <t>Round</t>
  </si>
  <si>
    <t>SaveBones</t>
  </si>
  <si>
    <t>SirloinTip</t>
  </si>
  <si>
    <t>PrimeRib</t>
  </si>
  <si>
    <t>Roast Size (lbs)</t>
  </si>
  <si>
    <t>HangingWgt</t>
  </si>
  <si>
    <t>HangTime</t>
  </si>
  <si>
    <t>Options for the Round:</t>
  </si>
  <si>
    <t>inches thick</t>
  </si>
  <si>
    <t>SirloinBone</t>
  </si>
  <si>
    <t>GroundBeefPkgSize</t>
  </si>
  <si>
    <t>SteaksPerPkg</t>
  </si>
  <si>
    <t>Processing Total:</t>
  </si>
  <si>
    <t>Hillside Farm</t>
  </si>
  <si>
    <t>Email: orders@hillsidefarm.org</t>
  </si>
  <si>
    <t>Phone: 706-483-0331</t>
  </si>
  <si>
    <t xml:space="preserve">(Hanging Weight is an optional field.Only key it in if you have been told what it is). </t>
  </si>
  <si>
    <t>4-5 lbs</t>
  </si>
  <si>
    <t>(Choose 2,3, or 4)</t>
  </si>
  <si>
    <t>Your Name Here</t>
  </si>
  <si>
    <t>Your 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</si>
</sst>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30"/>
      <color theme="1"/>
      <name val="Georgia"/>
      <family val="1"/>
    </font>
    <font>
      <sz val="20"/>
      <color theme="1"/>
      <name val="Georgia"/>
      <family val="1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0" fillId="0" borderId="0" xfId="0" applyFont="1"/>
    <xf numFmtId="0" fontId="14" fillId="0" borderId="0" xfId="0" applyFont="1"/>
    <xf numFmtId="164" fontId="0" fillId="0" borderId="0" xfId="0" applyNumberFormat="1"/>
    <xf numFmtId="164" fontId="12" fillId="3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164" fontId="0" fillId="0" borderId="10" xfId="0" applyNumberFormat="1" applyBorder="1"/>
    <xf numFmtId="0" fontId="0" fillId="0" borderId="0" xfId="0" quotePrefix="1"/>
    <xf numFmtId="49" fontId="0" fillId="0" borderId="0" xfId="0" applyNumberFormat="1"/>
    <xf numFmtId="0" fontId="22" fillId="0" borderId="0" xfId="0" applyFont="1"/>
    <xf numFmtId="164" fontId="12" fillId="3" borderId="1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/>
    </xf>
    <xf numFmtId="164" fontId="20" fillId="3" borderId="1" xfId="0" applyNumberFormat="1" applyFont="1" applyFill="1" applyBorder="1" applyAlignment="1" applyProtection="1">
      <alignment horizontal="center"/>
    </xf>
    <xf numFmtId="165" fontId="0" fillId="0" borderId="0" xfId="0" quotePrefix="1" applyNumberFormat="1"/>
    <xf numFmtId="165" fontId="0" fillId="0" borderId="0" xfId="0" applyNumberFormat="1"/>
    <xf numFmtId="164" fontId="12" fillId="3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6" xfId="0" applyFont="1" applyFill="1" applyBorder="1" applyProtection="1"/>
    <xf numFmtId="0" fontId="1" fillId="0" borderId="0" xfId="0" applyFont="1" applyBorder="1" applyProtection="1"/>
    <xf numFmtId="0" fontId="9" fillId="0" borderId="0" xfId="0" applyFont="1" applyBorder="1" applyProtection="1"/>
    <xf numFmtId="0" fontId="0" fillId="0" borderId="0" xfId="0" applyBorder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left" vertical="top"/>
    </xf>
    <xf numFmtId="0" fontId="1" fillId="0" borderId="6" xfId="0" applyFont="1" applyBorder="1" applyProtection="1"/>
    <xf numFmtId="0" fontId="1" fillId="2" borderId="1" xfId="0" applyFont="1" applyFill="1" applyBorder="1" applyProtection="1"/>
    <xf numFmtId="0" fontId="1" fillId="0" borderId="1" xfId="0" applyFont="1" applyBorder="1" applyProtection="1"/>
    <xf numFmtId="0" fontId="26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2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1" fillId="0" borderId="3" xfId="0" applyFont="1" applyBorder="1" applyProtection="1"/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3" borderId="0" xfId="0" applyFont="1" applyFill="1" applyProtection="1"/>
    <xf numFmtId="0" fontId="2" fillId="0" borderId="0" xfId="0" applyFont="1" applyProtection="1"/>
    <xf numFmtId="0" fontId="10" fillId="0" borderId="0" xfId="0" applyFont="1" applyAlignment="1" applyProtection="1">
      <alignment horizontal="right"/>
    </xf>
    <xf numFmtId="0" fontId="0" fillId="0" borderId="0" xfId="0" applyBorder="1" applyAlignment="1" applyProtection="1"/>
    <xf numFmtId="164" fontId="1" fillId="3" borderId="1" xfId="0" applyNumberFormat="1" applyFont="1" applyFill="1" applyBorder="1" applyAlignment="1" applyProtection="1">
      <alignment horizontal="center"/>
    </xf>
    <xf numFmtId="0" fontId="2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1" fillId="2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1" fillId="2" borderId="5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5" xfId="0" applyFont="1" applyBorder="1" applyProtection="1"/>
    <xf numFmtId="0" fontId="5" fillId="0" borderId="0" xfId="0" applyFont="1" applyBorder="1" applyProtection="1"/>
    <xf numFmtId="0" fontId="25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0" fontId="15" fillId="0" borderId="0" xfId="0" applyFont="1" applyAlignment="1" applyProtection="1"/>
    <xf numFmtId="0" fontId="1" fillId="0" borderId="0" xfId="0" applyFont="1" applyAlignment="1" applyProtection="1"/>
    <xf numFmtId="0" fontId="16" fillId="0" borderId="0" xfId="0" applyFont="1" applyAlignment="1" applyProtection="1"/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0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2" fillId="2" borderId="0" xfId="0" applyFont="1" applyFill="1" applyBorder="1" applyProtection="1"/>
    <xf numFmtId="0" fontId="1" fillId="0" borderId="0" xfId="0" applyFont="1" applyFill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right"/>
    </xf>
    <xf numFmtId="0" fontId="1" fillId="3" borderId="0" xfId="0" applyFont="1" applyFill="1" applyBorder="1" applyProtection="1"/>
    <xf numFmtId="0" fontId="2" fillId="0" borderId="0" xfId="0" applyFont="1" applyFill="1" applyBorder="1" applyProtection="1"/>
    <xf numFmtId="0" fontId="6" fillId="0" borderId="0" xfId="0" applyFont="1" applyProtection="1"/>
    <xf numFmtId="0" fontId="12" fillId="2" borderId="0" xfId="0" applyFont="1" applyFill="1" applyBorder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0" fontId="12" fillId="2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5" fillId="3" borderId="11" xfId="0" applyFont="1" applyFill="1" applyBorder="1" applyAlignment="1" applyProtection="1">
      <alignment vertical="top"/>
    </xf>
    <xf numFmtId="0" fontId="2" fillId="3" borderId="12" xfId="0" applyFont="1" applyFill="1" applyBorder="1" applyAlignment="1" applyProtection="1">
      <alignment horizontal="right"/>
    </xf>
    <xf numFmtId="0" fontId="1" fillId="3" borderId="12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/>
    </xf>
    <xf numFmtId="164" fontId="23" fillId="3" borderId="12" xfId="0" applyNumberFormat="1" applyFont="1" applyFill="1" applyBorder="1" applyAlignment="1" applyProtection="1">
      <alignment horizontal="right" vertical="top"/>
    </xf>
    <xf numFmtId="0" fontId="12" fillId="3" borderId="13" xfId="0" applyFont="1" applyFill="1" applyBorder="1" applyAlignment="1" applyProtection="1">
      <alignment horizontal="left"/>
    </xf>
    <xf numFmtId="0" fontId="1" fillId="0" borderId="18" xfId="0" applyFont="1" applyBorder="1" applyAlignment="1" applyProtection="1">
      <alignment horizontal="right"/>
    </xf>
    <xf numFmtId="0" fontId="24" fillId="2" borderId="18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164" fontId="23" fillId="2" borderId="0" xfId="0" applyNumberFormat="1" applyFont="1" applyFill="1" applyBorder="1" applyAlignment="1" applyProtection="1">
      <alignment horizontal="right" vertical="top"/>
    </xf>
    <xf numFmtId="0" fontId="12" fillId="2" borderId="19" xfId="0" applyFont="1" applyFill="1" applyBorder="1" applyAlignment="1" applyProtection="1">
      <alignment horizontal="left"/>
    </xf>
    <xf numFmtId="0" fontId="1" fillId="0" borderId="17" xfId="0" applyFont="1" applyBorder="1" applyProtection="1"/>
    <xf numFmtId="0" fontId="6" fillId="0" borderId="18" xfId="0" applyFont="1" applyBorder="1" applyAlignment="1" applyProtection="1">
      <alignment horizontal="right"/>
    </xf>
    <xf numFmtId="164" fontId="1" fillId="0" borderId="0" xfId="0" applyNumberFormat="1" applyFont="1" applyBorder="1" applyProtection="1"/>
    <xf numFmtId="0" fontId="17" fillId="2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33" fillId="2" borderId="14" xfId="0" applyFont="1" applyFill="1" applyBorder="1" applyProtection="1"/>
    <xf numFmtId="0" fontId="32" fillId="2" borderId="15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/>
    <xf numFmtId="0" fontId="12" fillId="2" borderId="15" xfId="0" applyFont="1" applyFill="1" applyBorder="1" applyAlignment="1" applyProtection="1"/>
    <xf numFmtId="0" fontId="1" fillId="0" borderId="16" xfId="0" applyFont="1" applyBorder="1" applyProtection="1"/>
    <xf numFmtId="0" fontId="5" fillId="0" borderId="18" xfId="0" applyFont="1" applyBorder="1" applyAlignment="1" applyProtection="1">
      <alignment horizontal="right"/>
    </xf>
    <xf numFmtId="0" fontId="1" fillId="3" borderId="3" xfId="0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0" fontId="29" fillId="2" borderId="5" xfId="0" applyFont="1" applyFill="1" applyBorder="1" applyAlignment="1" applyProtection="1">
      <alignment horizontal="right"/>
    </xf>
    <xf numFmtId="0" fontId="25" fillId="3" borderId="11" xfId="0" applyFont="1" applyFill="1" applyBorder="1" applyAlignment="1" applyProtection="1">
      <alignment horizontal="left" vertical="top"/>
    </xf>
    <xf numFmtId="0" fontId="23" fillId="3" borderId="12" xfId="0" applyFont="1" applyFill="1" applyBorder="1" applyAlignment="1" applyProtection="1">
      <alignment horizontal="center" vertical="top"/>
    </xf>
    <xf numFmtId="0" fontId="5" fillId="3" borderId="13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right"/>
    </xf>
    <xf numFmtId="0" fontId="1" fillId="0" borderId="18" xfId="0" applyFont="1" applyBorder="1" applyProtection="1"/>
    <xf numFmtId="0" fontId="6" fillId="0" borderId="0" xfId="0" applyFont="1" applyBorder="1" applyAlignment="1" applyProtection="1">
      <alignment horizontal="right"/>
    </xf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Alignment="1" applyProtection="1"/>
    <xf numFmtId="0" fontId="5" fillId="2" borderId="18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1" fillId="2" borderId="18" xfId="0" applyFont="1" applyFill="1" applyBorder="1" applyProtection="1"/>
    <xf numFmtId="0" fontId="3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0" fontId="1" fillId="0" borderId="18" xfId="0" applyFont="1" applyBorder="1" applyAlignment="1" applyProtection="1"/>
    <xf numFmtId="0" fontId="11" fillId="0" borderId="0" xfId="0" applyFont="1" applyBorder="1" applyProtection="1"/>
    <xf numFmtId="164" fontId="12" fillId="2" borderId="0" xfId="0" applyNumberFormat="1" applyFont="1" applyFill="1" applyBorder="1" applyAlignment="1" applyProtection="1">
      <alignment horizontal="left"/>
    </xf>
    <xf numFmtId="0" fontId="18" fillId="2" borderId="18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0" fontId="1" fillId="2" borderId="15" xfId="0" applyFont="1" applyFill="1" applyBorder="1" applyProtection="1"/>
    <xf numFmtId="0" fontId="1" fillId="0" borderId="15" xfId="0" applyFont="1" applyBorder="1" applyAlignment="1" applyProtection="1"/>
    <xf numFmtId="0" fontId="16" fillId="2" borderId="15" xfId="0" applyFont="1" applyFill="1" applyBorder="1" applyAlignment="1" applyProtection="1">
      <alignment horizontal="right"/>
    </xf>
    <xf numFmtId="0" fontId="16" fillId="2" borderId="16" xfId="0" applyFont="1" applyFill="1" applyBorder="1" applyAlignment="1" applyProtection="1">
      <alignment horizontal="right"/>
    </xf>
    <xf numFmtId="0" fontId="16" fillId="2" borderId="18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center"/>
    </xf>
    <xf numFmtId="164" fontId="1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13" fillId="0" borderId="0" xfId="0" applyFont="1" applyBorder="1" applyAlignment="1" applyProtection="1">
      <alignment horizontal="right"/>
    </xf>
    <xf numFmtId="0" fontId="1" fillId="2" borderId="7" xfId="0" applyFont="1" applyFill="1" applyBorder="1" applyProtection="1"/>
    <xf numFmtId="0" fontId="1" fillId="0" borderId="8" xfId="0" applyFont="1" applyBorder="1" applyProtection="1"/>
    <xf numFmtId="0" fontId="35" fillId="2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right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2" fillId="4" borderId="0" xfId="0" applyFont="1" applyFill="1" applyProtection="1"/>
    <xf numFmtId="0" fontId="37" fillId="4" borderId="0" xfId="0" applyFont="1" applyFill="1" applyBorder="1" applyAlignment="1" applyProtection="1">
      <alignment horizontal="right"/>
    </xf>
    <xf numFmtId="0" fontId="28" fillId="3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Protection="1"/>
    <xf numFmtId="0" fontId="26" fillId="4" borderId="0" xfId="0" applyFont="1" applyFill="1" applyBorder="1" applyAlignment="1" applyProtection="1">
      <alignment horizontal="right"/>
    </xf>
    <xf numFmtId="0" fontId="1" fillId="4" borderId="0" xfId="0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right" vertical="center"/>
    </xf>
    <xf numFmtId="0" fontId="35" fillId="3" borderId="1" xfId="0" applyFont="1" applyFill="1" applyBorder="1" applyAlignment="1" applyProtection="1">
      <alignment horizontal="center" vertical="center"/>
      <protection locked="0"/>
    </xf>
    <xf numFmtId="0" fontId="35" fillId="3" borderId="9" xfId="0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/>
    <xf numFmtId="0" fontId="1" fillId="5" borderId="0" xfId="0" applyFont="1" applyFill="1" applyAlignment="1" applyProtection="1">
      <alignment vertical="center"/>
    </xf>
    <xf numFmtId="0" fontId="6" fillId="5" borderId="0" xfId="0" applyFont="1" applyFill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29" fillId="2" borderId="5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right"/>
    </xf>
    <xf numFmtId="0" fontId="1" fillId="0" borderId="0" xfId="0" applyNumberFormat="1" applyFont="1" applyAlignment="1" applyProtection="1"/>
    <xf numFmtId="0" fontId="0" fillId="0" borderId="0" xfId="0" applyNumberFormat="1" applyAlignment="1" applyProtection="1"/>
    <xf numFmtId="0" fontId="35" fillId="3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protection locked="0"/>
    </xf>
    <xf numFmtId="0" fontId="35" fillId="3" borderId="9" xfId="0" applyFont="1" applyFill="1" applyBorder="1" applyAlignment="1" applyProtection="1">
      <alignment horizontal="center"/>
      <protection locked="0"/>
    </xf>
    <xf numFmtId="0" fontId="35" fillId="0" borderId="9" xfId="0" applyFont="1" applyBorder="1" applyAlignment="1" applyProtection="1"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right"/>
    </xf>
    <xf numFmtId="0" fontId="28" fillId="0" borderId="0" xfId="0" applyFont="1" applyBorder="1" applyAlignment="1" applyProtection="1">
      <alignment horizontal="right"/>
    </xf>
    <xf numFmtId="0" fontId="27" fillId="2" borderId="5" xfId="0" applyFont="1" applyFill="1" applyBorder="1" applyAlignment="1" applyProtection="1">
      <alignment horizontal="right"/>
    </xf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4" fillId="2" borderId="1" xfId="0" applyFont="1" applyFill="1" applyBorder="1" applyAlignment="1" applyProtection="1">
      <alignment horizontal="left"/>
      <protection locked="0"/>
    </xf>
    <xf numFmtId="0" fontId="34" fillId="0" borderId="1" xfId="0" applyFont="1" applyBorder="1" applyAlignment="1" applyProtection="1">
      <alignment horizontal="left"/>
      <protection locked="0"/>
    </xf>
    <xf numFmtId="0" fontId="28" fillId="2" borderId="1" xfId="0" applyFont="1" applyFill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30" fillId="0" borderId="5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1" fillId="0" borderId="0" xfId="0" applyFont="1" applyAlignment="1" applyProtection="1">
      <alignment vertical="top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SO_QtyPurchase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SO_SirloinBone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SO_GrndBeefPkgSize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fmlaLink="SO_SirloinTip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SO_PrimeRib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4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3</xdr:row>
      <xdr:rowOff>190500</xdr:rowOff>
    </xdr:from>
    <xdr:to>
      <xdr:col>18</xdr:col>
      <xdr:colOff>22860</xdr:colOff>
      <xdr:row>4</xdr:row>
      <xdr:rowOff>52493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54330" y="1028700"/>
          <a:ext cx="9298305" cy="119168"/>
          <a:chOff x="720" y="1397"/>
          <a:chExt cx="10800" cy="40"/>
        </a:xfrm>
      </xdr:grpSpPr>
      <xdr:sp macro="" textlink="">
        <xdr:nvSpPr>
          <xdr:cNvPr id="3" name="Freeform 8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720" y="1417"/>
            <a:ext cx="10800" cy="2"/>
          </a:xfrm>
          <a:custGeom>
            <a:avLst/>
            <a:gdLst>
              <a:gd name="T0" fmla="+- 0 11520 720"/>
              <a:gd name="T1" fmla="*/ T0 w 10800"/>
              <a:gd name="T2" fmla="+- 0 720 720"/>
              <a:gd name="T3" fmla="*/ T2 w 10800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10800">
                <a:moveTo>
                  <a:pt x="10800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cxnSp macro="">
        <xdr:nvCxnSpPr>
          <xdr:cNvPr id="4" name="Line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720" y="1417"/>
            <a:ext cx="10800" cy="0"/>
          </a:xfrm>
          <a:prstGeom prst="line">
            <a:avLst/>
          </a:prstGeom>
          <a:noFill/>
          <a:ln w="25400">
            <a:solidFill>
              <a:srgbClr val="2E455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29</xdr:row>
          <xdr:rowOff>28575</xdr:rowOff>
        </xdr:from>
        <xdr:to>
          <xdr:col>2</xdr:col>
          <xdr:colOff>238125</xdr:colOff>
          <xdr:row>30</xdr:row>
          <xdr:rowOff>38100</xdr:rowOff>
        </xdr:to>
        <xdr:sp macro="" textlink="">
          <xdr:nvSpPr>
            <xdr:cNvPr id="1057" name="CB_TBon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30</xdr:row>
          <xdr:rowOff>9525</xdr:rowOff>
        </xdr:from>
        <xdr:to>
          <xdr:col>2</xdr:col>
          <xdr:colOff>238125</xdr:colOff>
          <xdr:row>31</xdr:row>
          <xdr:rowOff>19050</xdr:rowOff>
        </xdr:to>
        <xdr:sp macro="" textlink="">
          <xdr:nvSpPr>
            <xdr:cNvPr id="1059" name="CB_Club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31</xdr:row>
          <xdr:rowOff>19050</xdr:rowOff>
        </xdr:from>
        <xdr:to>
          <xdr:col>2</xdr:col>
          <xdr:colOff>238125</xdr:colOff>
          <xdr:row>32</xdr:row>
          <xdr:rowOff>28575</xdr:rowOff>
        </xdr:to>
        <xdr:sp macro="" textlink="">
          <xdr:nvSpPr>
            <xdr:cNvPr id="1062" name="CB_Porterhouse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34</xdr:row>
          <xdr:rowOff>19050</xdr:rowOff>
        </xdr:from>
        <xdr:to>
          <xdr:col>2</xdr:col>
          <xdr:colOff>238125</xdr:colOff>
          <xdr:row>35</xdr:row>
          <xdr:rowOff>28575</xdr:rowOff>
        </xdr:to>
        <xdr:sp macro="" textlink="">
          <xdr:nvSpPr>
            <xdr:cNvPr id="1064" name="CB_NewYorkStrip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35</xdr:row>
          <xdr:rowOff>28575</xdr:rowOff>
        </xdr:from>
        <xdr:to>
          <xdr:col>2</xdr:col>
          <xdr:colOff>238125</xdr:colOff>
          <xdr:row>36</xdr:row>
          <xdr:rowOff>38100</xdr:rowOff>
        </xdr:to>
        <xdr:sp macro="" textlink="">
          <xdr:nvSpPr>
            <xdr:cNvPr id="1066" name="CB_Filet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52</xdr:row>
          <xdr:rowOff>38100</xdr:rowOff>
        </xdr:from>
        <xdr:to>
          <xdr:col>2</xdr:col>
          <xdr:colOff>238125</xdr:colOff>
          <xdr:row>53</xdr:row>
          <xdr:rowOff>47625</xdr:rowOff>
        </xdr:to>
        <xdr:sp macro="" textlink="">
          <xdr:nvSpPr>
            <xdr:cNvPr id="1072" name="CB_Tongue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51</xdr:row>
          <xdr:rowOff>38100</xdr:rowOff>
        </xdr:from>
        <xdr:to>
          <xdr:col>5</xdr:col>
          <xdr:colOff>257175</xdr:colOff>
          <xdr:row>52</xdr:row>
          <xdr:rowOff>28575</xdr:rowOff>
        </xdr:to>
        <xdr:sp macro="" textlink="">
          <xdr:nvSpPr>
            <xdr:cNvPr id="1080" name="CB_Liver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37</xdr:row>
          <xdr:rowOff>19050</xdr:rowOff>
        </xdr:from>
        <xdr:to>
          <xdr:col>2</xdr:col>
          <xdr:colOff>238125</xdr:colOff>
          <xdr:row>38</xdr:row>
          <xdr:rowOff>47625</xdr:rowOff>
        </xdr:to>
        <xdr:sp macro="" textlink="">
          <xdr:nvSpPr>
            <xdr:cNvPr id="1081" name="CB_SirloinSteak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11</xdr:row>
          <xdr:rowOff>152400</xdr:rowOff>
        </xdr:from>
        <xdr:to>
          <xdr:col>16</xdr:col>
          <xdr:colOff>19050</xdr:colOff>
          <xdr:row>13</xdr:row>
          <xdr:rowOff>85725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# Days to Age the Beef - for 21 days, $10/Side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2</xdr:col>
          <xdr:colOff>161925</xdr:colOff>
          <xdr:row>13</xdr:row>
          <xdr:rowOff>19050</xdr:rowOff>
        </xdr:to>
        <xdr:sp macro="" textlink="">
          <xdr:nvSpPr>
            <xdr:cNvPr id="1179" name="cb_ChuckRoast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19050</xdr:rowOff>
        </xdr:from>
        <xdr:to>
          <xdr:col>2</xdr:col>
          <xdr:colOff>161925</xdr:colOff>
          <xdr:row>14</xdr:row>
          <xdr:rowOff>38100</xdr:rowOff>
        </xdr:to>
        <xdr:sp macro="" textlink="">
          <xdr:nvSpPr>
            <xdr:cNvPr id="1182" name="CB_ArmRoast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19050</xdr:rowOff>
        </xdr:from>
        <xdr:to>
          <xdr:col>2</xdr:col>
          <xdr:colOff>161925</xdr:colOff>
          <xdr:row>15</xdr:row>
          <xdr:rowOff>38100</xdr:rowOff>
        </xdr:to>
        <xdr:sp macro="" textlink="">
          <xdr:nvSpPr>
            <xdr:cNvPr id="1183" name="CB_Brisket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16</xdr:row>
          <xdr:rowOff>9525</xdr:rowOff>
        </xdr:from>
        <xdr:to>
          <xdr:col>2</xdr:col>
          <xdr:colOff>161925</xdr:colOff>
          <xdr:row>17</xdr:row>
          <xdr:rowOff>28575</xdr:rowOff>
        </xdr:to>
        <xdr:sp macro="" textlink="">
          <xdr:nvSpPr>
            <xdr:cNvPr id="1185" name="CB_ShortRibs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19050</xdr:rowOff>
        </xdr:from>
        <xdr:to>
          <xdr:col>2</xdr:col>
          <xdr:colOff>161925</xdr:colOff>
          <xdr:row>16</xdr:row>
          <xdr:rowOff>38100</xdr:rowOff>
        </xdr:to>
        <xdr:sp macro="" textlink="">
          <xdr:nvSpPr>
            <xdr:cNvPr id="1186" name="CB_RumpRoast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152400</xdr:rowOff>
        </xdr:from>
        <xdr:to>
          <xdr:col>3</xdr:col>
          <xdr:colOff>1333500</xdr:colOff>
          <xdr:row>25</xdr:row>
          <xdr:rowOff>85725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Tip - Choose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28</xdr:row>
          <xdr:rowOff>114300</xdr:rowOff>
        </xdr:from>
        <xdr:to>
          <xdr:col>3</xdr:col>
          <xdr:colOff>1200150</xdr:colOff>
          <xdr:row>31</xdr:row>
          <xdr:rowOff>209550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33</xdr:row>
          <xdr:rowOff>114300</xdr:rowOff>
        </xdr:from>
        <xdr:to>
          <xdr:col>3</xdr:col>
          <xdr:colOff>1200150</xdr:colOff>
          <xdr:row>36</xdr:row>
          <xdr:rowOff>19050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27</xdr:row>
          <xdr:rowOff>133350</xdr:rowOff>
        </xdr:from>
        <xdr:to>
          <xdr:col>3</xdr:col>
          <xdr:colOff>1323975</xdr:colOff>
          <xdr:row>36</xdr:row>
          <xdr:rowOff>133350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Choose from Option 1 or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51</xdr:row>
          <xdr:rowOff>47625</xdr:rowOff>
        </xdr:from>
        <xdr:to>
          <xdr:col>2</xdr:col>
          <xdr:colOff>152400</xdr:colOff>
          <xdr:row>52</xdr:row>
          <xdr:rowOff>38100</xdr:rowOff>
        </xdr:to>
        <xdr:sp macro="" textlink="">
          <xdr:nvSpPr>
            <xdr:cNvPr id="1201" name="CB_SaveBones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38</xdr:row>
          <xdr:rowOff>19050</xdr:rowOff>
        </xdr:from>
        <xdr:to>
          <xdr:col>2</xdr:col>
          <xdr:colOff>161925</xdr:colOff>
          <xdr:row>39</xdr:row>
          <xdr:rowOff>38100</xdr:rowOff>
        </xdr:to>
        <xdr:sp macro="" textlink="">
          <xdr:nvSpPr>
            <xdr:cNvPr id="1203" name="CB_HangerSteak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39</xdr:row>
          <xdr:rowOff>19050</xdr:rowOff>
        </xdr:from>
        <xdr:to>
          <xdr:col>2</xdr:col>
          <xdr:colOff>161925</xdr:colOff>
          <xdr:row>40</xdr:row>
          <xdr:rowOff>38100</xdr:rowOff>
        </xdr:to>
        <xdr:sp macro="" textlink="">
          <xdr:nvSpPr>
            <xdr:cNvPr id="1204" name="CB_FlankSteak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40</xdr:row>
          <xdr:rowOff>9525</xdr:rowOff>
        </xdr:from>
        <xdr:to>
          <xdr:col>2</xdr:col>
          <xdr:colOff>161925</xdr:colOff>
          <xdr:row>41</xdr:row>
          <xdr:rowOff>28575</xdr:rowOff>
        </xdr:to>
        <xdr:sp macro="" textlink="">
          <xdr:nvSpPr>
            <xdr:cNvPr id="1205" name="CB_SkirtSteak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281940</xdr:colOff>
          <xdr:row>18</xdr:row>
          <xdr:rowOff>15240</xdr:rowOff>
        </xdr:from>
        <xdr:to>
          <xdr:col>3</xdr:col>
          <xdr:colOff>1363980</xdr:colOff>
          <xdr:row>21</xdr:row>
          <xdr:rowOff>22860</xdr:rowOff>
        </xdr:to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453390" y="4311015"/>
              <a:ext cx="1701165" cy="693420"/>
              <a:chOff x="464820" y="4335780"/>
              <a:chExt cx="1722120" cy="693420"/>
            </a:xfrm>
          </xdr:grpSpPr>
          <xdr:sp macro="" textlink="">
            <xdr:nvSpPr>
              <xdr:cNvPr id="1206" name="Option Button 182" hidden="1">
                <a:extLst>
                  <a:ext uri="{63B3BB69-23CF-44E3-9099-C40C66FF867C}">
                    <a14:compatExt spid="_x0000_s1206"/>
                  </a:ext>
                  <a:ext uri="{FF2B5EF4-FFF2-40B4-BE49-F238E27FC236}">
                    <a16:creationId xmlns:a16="http://schemas.microsoft.com/office/drawing/2014/main" id="{00000000-0008-0000-0000-0000B6040000}"/>
                  </a:ext>
                </a:extLst>
              </xdr:cNvPr>
              <xdr:cNvSpPr/>
            </xdr:nvSpPr>
            <xdr:spPr bwMode="auto">
              <a:xfrm>
                <a:off x="464820" y="4335780"/>
                <a:ext cx="1722120" cy="2452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Prime Rib Roast</a:t>
                </a:r>
              </a:p>
            </xdr:txBody>
          </xdr:sp>
          <xdr:sp macro="" textlink="">
            <xdr:nvSpPr>
              <xdr:cNvPr id="1207" name="Option Button 183" hidden="1">
                <a:extLst>
                  <a:ext uri="{63B3BB69-23CF-44E3-9099-C40C66FF867C}">
                    <a14:compatExt spid="_x0000_s1207"/>
                  </a:ext>
                  <a:ext uri="{FF2B5EF4-FFF2-40B4-BE49-F238E27FC236}">
                    <a16:creationId xmlns:a16="http://schemas.microsoft.com/office/drawing/2014/main" id="{00000000-0008-0000-0000-0000B7040000}"/>
                  </a:ext>
                </a:extLst>
              </xdr:cNvPr>
              <xdr:cNvSpPr/>
            </xdr:nvSpPr>
            <xdr:spPr bwMode="auto">
              <a:xfrm>
                <a:off x="464820" y="4800879"/>
                <a:ext cx="1722120" cy="228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Rib Steak (Bone-In)</a:t>
                </a:r>
              </a:p>
            </xdr:txBody>
          </xdr:sp>
          <xdr:sp macro="" textlink="">
            <xdr:nvSpPr>
              <xdr:cNvPr id="1208" name="Option Button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000-0000B8040000}"/>
                  </a:ext>
                </a:extLst>
              </xdr:cNvPr>
              <xdr:cNvSpPr/>
            </xdr:nvSpPr>
            <xdr:spPr bwMode="auto">
              <a:xfrm>
                <a:off x="464820" y="4597927"/>
                <a:ext cx="1722120" cy="186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Rib Eye Steak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17</xdr:row>
          <xdr:rowOff>133350</xdr:rowOff>
        </xdr:from>
        <xdr:to>
          <xdr:col>3</xdr:col>
          <xdr:colOff>1352550</xdr:colOff>
          <xdr:row>21</xdr:row>
          <xdr:rowOff>47625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Prime Rib - Choose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51</xdr:row>
          <xdr:rowOff>47625</xdr:rowOff>
        </xdr:from>
        <xdr:to>
          <xdr:col>3</xdr:col>
          <xdr:colOff>1323975</xdr:colOff>
          <xdr:row>52</xdr:row>
          <xdr:rowOff>38100</xdr:rowOff>
        </xdr:to>
        <xdr:sp macro="" textlink="">
          <xdr:nvSpPr>
            <xdr:cNvPr id="1214" name="CB_SaveFat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52</xdr:row>
          <xdr:rowOff>57150</xdr:rowOff>
        </xdr:from>
        <xdr:to>
          <xdr:col>3</xdr:col>
          <xdr:colOff>1323975</xdr:colOff>
          <xdr:row>53</xdr:row>
          <xdr:rowOff>47625</xdr:rowOff>
        </xdr:to>
        <xdr:sp macro="" textlink="">
          <xdr:nvSpPr>
            <xdr:cNvPr id="1215" name="CB_Heart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22158</xdr:colOff>
          <xdr:row>44</xdr:row>
          <xdr:rowOff>60960</xdr:rowOff>
        </xdr:from>
        <xdr:to>
          <xdr:col>5</xdr:col>
          <xdr:colOff>365760</xdr:colOff>
          <xdr:row>47</xdr:row>
          <xdr:rowOff>121920</xdr:rowOff>
        </xdr:to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03383" y="10300335"/>
              <a:ext cx="1210377" cy="746760"/>
              <a:chOff x="2270058" y="8831580"/>
              <a:chExt cx="1235142" cy="746760"/>
            </a:xfrm>
          </xdr:grpSpPr>
          <xdr:sp macro="" textlink="">
            <xdr:nvSpPr>
              <xdr:cNvPr id="1229" name="Option Button 205" hidden="1">
                <a:extLst>
                  <a:ext uri="{63B3BB69-23CF-44E3-9099-C40C66FF867C}">
                    <a14:compatExt spid="_x0000_s1229"/>
                  </a:ext>
                  <a:ext uri="{FF2B5EF4-FFF2-40B4-BE49-F238E27FC236}">
                    <a16:creationId xmlns:a16="http://schemas.microsoft.com/office/drawing/2014/main" id="{00000000-0008-0000-0000-0000CD040000}"/>
                  </a:ext>
                </a:extLst>
              </xdr:cNvPr>
              <xdr:cNvSpPr/>
            </xdr:nvSpPr>
            <xdr:spPr bwMode="auto">
              <a:xfrm>
                <a:off x="2270760" y="8831580"/>
                <a:ext cx="1234440" cy="16764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Round Roast</a:t>
                </a:r>
              </a:p>
            </xdr:txBody>
          </xdr:sp>
          <xdr:sp macro="" textlink="">
            <xdr:nvSpPr>
              <xdr:cNvPr id="1230" name="Option Button 206" hidden="1">
                <a:extLst>
                  <a:ext uri="{63B3BB69-23CF-44E3-9099-C40C66FF867C}">
                    <a14:compatExt spid="_x0000_s1230"/>
                  </a:ext>
                  <a:ext uri="{FF2B5EF4-FFF2-40B4-BE49-F238E27FC236}">
                    <a16:creationId xmlns:a16="http://schemas.microsoft.com/office/drawing/2014/main" id="{00000000-0008-0000-0000-0000CE040000}"/>
                  </a:ext>
                </a:extLst>
              </xdr:cNvPr>
              <xdr:cNvSpPr/>
            </xdr:nvSpPr>
            <xdr:spPr bwMode="auto">
              <a:xfrm>
                <a:off x="2270760" y="9014460"/>
                <a:ext cx="1234440" cy="16764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Round Steak</a:t>
                </a:r>
              </a:p>
            </xdr:txBody>
          </xdr:sp>
          <xdr:sp macro="" textlink="">
            <xdr:nvSpPr>
              <xdr:cNvPr id="1231" name="Option Button 207" hidden="1">
                <a:extLst>
                  <a:ext uri="{63B3BB69-23CF-44E3-9099-C40C66FF867C}">
                    <a14:compatExt spid="_x0000_s1231"/>
                  </a:ext>
                  <a:ext uri="{FF2B5EF4-FFF2-40B4-BE49-F238E27FC236}">
                    <a16:creationId xmlns:a16="http://schemas.microsoft.com/office/drawing/2014/main" id="{00000000-0008-0000-0000-0000CF040000}"/>
                  </a:ext>
                </a:extLst>
              </xdr:cNvPr>
              <xdr:cNvSpPr/>
            </xdr:nvSpPr>
            <xdr:spPr bwMode="auto">
              <a:xfrm>
                <a:off x="2270058" y="9197340"/>
                <a:ext cx="1227522" cy="1828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Cube Steak</a:t>
                </a:r>
              </a:p>
            </xdr:txBody>
          </xdr:sp>
          <xdr:sp macro="" textlink="">
            <xdr:nvSpPr>
              <xdr:cNvPr id="1232" name="Option Button 208" hidden="1">
                <a:extLst>
                  <a:ext uri="{63B3BB69-23CF-44E3-9099-C40C66FF867C}">
                    <a14:compatExt spid="_x0000_s1232"/>
                  </a:ext>
                  <a:ext uri="{FF2B5EF4-FFF2-40B4-BE49-F238E27FC236}">
                    <a16:creationId xmlns:a16="http://schemas.microsoft.com/office/drawing/2014/main" id="{00000000-0008-0000-0000-0000D0040000}"/>
                  </a:ext>
                </a:extLst>
              </xdr:cNvPr>
              <xdr:cNvSpPr/>
            </xdr:nvSpPr>
            <xdr:spPr bwMode="auto">
              <a:xfrm>
                <a:off x="2270409" y="9395460"/>
                <a:ext cx="1219551" cy="1828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Use in Ground Beef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47625</xdr:rowOff>
        </xdr:from>
        <xdr:to>
          <xdr:col>6</xdr:col>
          <xdr:colOff>0</xdr:colOff>
          <xdr:row>47</xdr:row>
          <xdr:rowOff>133350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830580</xdr:colOff>
          <xdr:row>37</xdr:row>
          <xdr:rowOff>30480</xdr:rowOff>
        </xdr:from>
        <xdr:to>
          <xdr:col>9</xdr:col>
          <xdr:colOff>167640</xdr:colOff>
          <xdr:row>38</xdr:row>
          <xdr:rowOff>0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231005" y="8669655"/>
              <a:ext cx="1289685" cy="198120"/>
              <a:chOff x="4335776" y="7132320"/>
              <a:chExt cx="1333508" cy="198120"/>
            </a:xfrm>
          </xdr:grpSpPr>
          <xdr:sp macro="" textlink="">
            <xdr:nvSpPr>
              <xdr:cNvPr id="1234" name="Option Button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4335776" y="7132320"/>
                <a:ext cx="67818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Bone-In</a:t>
                </a:r>
              </a:p>
            </xdr:txBody>
          </xdr:sp>
          <xdr:sp macro="" textlink="">
            <xdr:nvSpPr>
              <xdr:cNvPr id="1235" name="Option Button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5006344" y="7132320"/>
                <a:ext cx="662940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Boneless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771525</xdr:colOff>
          <xdr:row>36</xdr:row>
          <xdr:rowOff>161925</xdr:rowOff>
        </xdr:from>
        <xdr:to>
          <xdr:col>9</xdr:col>
          <xdr:colOff>209550</xdr:colOff>
          <xdr:row>38</xdr:row>
          <xdr:rowOff>9525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Steak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96154</xdr:colOff>
          <xdr:row>5</xdr:row>
          <xdr:rowOff>64770</xdr:rowOff>
        </xdr:from>
        <xdr:to>
          <xdr:col>11</xdr:col>
          <xdr:colOff>861059</xdr:colOff>
          <xdr:row>8</xdr:row>
          <xdr:rowOff>15239</xdr:rowOff>
        </xdr:to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6954154" y="1388745"/>
              <a:ext cx="764905" cy="636269"/>
              <a:chOff x="7152274" y="1413510"/>
              <a:chExt cx="764905" cy="636269"/>
            </a:xfrm>
          </xdr:grpSpPr>
          <xdr:sp macro="" textlink="">
            <xdr:nvSpPr>
              <xdr:cNvPr id="1097" name="Option Button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7152274" y="1413510"/>
                <a:ext cx="757285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Quarter</a:t>
                </a:r>
              </a:p>
            </xdr:txBody>
          </xdr:sp>
          <xdr:sp macro="" textlink="">
            <xdr:nvSpPr>
              <xdr:cNvPr id="1098" name="Option Button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7152274" y="1644129"/>
                <a:ext cx="764905" cy="1674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Half</a:t>
                </a:r>
              </a:p>
            </xdr:txBody>
          </xdr:sp>
          <xdr:sp macro="" textlink="">
            <xdr:nvSpPr>
              <xdr:cNvPr id="1238" name="Option Button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7152274" y="1844040"/>
                <a:ext cx="746760" cy="20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Whole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49</xdr:row>
          <xdr:rowOff>15240</xdr:rowOff>
        </xdr:from>
        <xdr:to>
          <xdr:col>5</xdr:col>
          <xdr:colOff>358140</xdr:colOff>
          <xdr:row>50</xdr:row>
          <xdr:rowOff>15240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2204085" y="11397615"/>
              <a:ext cx="1202055" cy="228600"/>
              <a:chOff x="2270759" y="9822180"/>
              <a:chExt cx="1226821" cy="228600"/>
            </a:xfrm>
          </xdr:grpSpPr>
          <xdr:sp macro="" textlink="">
            <xdr:nvSpPr>
              <xdr:cNvPr id="1240" name="Option Button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2270759" y="9829800"/>
                <a:ext cx="609598" cy="2209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1 LB</a:t>
                </a:r>
              </a:p>
            </xdr:txBody>
          </xdr:sp>
          <xdr:sp macro="" textlink="">
            <xdr:nvSpPr>
              <xdr:cNvPr id="1241" name="Option Button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000-0000D9040000}"/>
                  </a:ext>
                </a:extLst>
              </xdr:cNvPr>
              <xdr:cNvSpPr/>
            </xdr:nvSpPr>
            <xdr:spPr bwMode="auto">
              <a:xfrm>
                <a:off x="2910839" y="9822180"/>
                <a:ext cx="586741" cy="22860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2 LB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0</xdr:colOff>
          <xdr:row>50</xdr:row>
          <xdr:rowOff>38100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28575</xdr:rowOff>
        </xdr:from>
        <xdr:to>
          <xdr:col>12</xdr:col>
          <xdr:colOff>0</xdr:colOff>
          <xdr:row>8</xdr:row>
          <xdr:rowOff>66675</xdr:rowOff>
        </xdr:to>
        <xdr:sp macro="" textlink="">
          <xdr:nvSpPr>
            <xdr:cNvPr id="1245" name="Group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281940</xdr:colOff>
          <xdr:row>23</xdr:row>
          <xdr:rowOff>38100</xdr:rowOff>
        </xdr:from>
        <xdr:to>
          <xdr:col>3</xdr:col>
          <xdr:colOff>655320</xdr:colOff>
          <xdr:row>25</xdr:row>
          <xdr:rowOff>7620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453390" y="5476875"/>
              <a:ext cx="992505" cy="426720"/>
              <a:chOff x="457200" y="5501640"/>
              <a:chExt cx="1013460" cy="426720"/>
            </a:xfrm>
          </xdr:grpSpPr>
          <xdr:sp macro="" textlink="">
            <xdr:nvSpPr>
              <xdr:cNvPr id="1246" name="Option Butto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457200" y="5501640"/>
                <a:ext cx="10134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Sirloin Tip Roast</a:t>
                </a:r>
              </a:p>
            </xdr:txBody>
          </xdr:sp>
          <xdr:sp macro="" textlink="">
            <xdr:nvSpPr>
              <xdr:cNvPr id="1247" name="Option Button 223" hidden="1">
                <a:extLst>
                  <a:ext uri="{63B3BB69-23CF-44E3-9099-C40C66FF867C}">
                    <a14:compatExt spid="_x0000_s1247"/>
                  </a:ext>
                  <a:ext uri="{FF2B5EF4-FFF2-40B4-BE49-F238E27FC236}">
                    <a16:creationId xmlns:a16="http://schemas.microsoft.com/office/drawing/2014/main" id="{00000000-0008-0000-0000-0000DF040000}"/>
                  </a:ext>
                </a:extLst>
              </xdr:cNvPr>
              <xdr:cNvSpPr/>
            </xdr:nvSpPr>
            <xdr:spPr bwMode="auto">
              <a:xfrm>
                <a:off x="457200" y="5715000"/>
                <a:ext cx="10134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Sirloin Tip Steak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4.xml"/><Relationship Id="rId39" Type="http://schemas.openxmlformats.org/officeDocument/2006/relationships/ctrlProp" Target="../ctrlProps/ctrlProp6.xml"/><Relationship Id="rId21" Type="http://schemas.openxmlformats.org/officeDocument/2006/relationships/image" Target="../media/image9.emf"/><Relationship Id="rId34" Type="http://schemas.openxmlformats.org/officeDocument/2006/relationships/ctrlProp" Target="../ctrlProps/ctrlProp1.xml"/><Relationship Id="rId42" Type="http://schemas.openxmlformats.org/officeDocument/2006/relationships/ctrlProp" Target="../ctrlProps/ctrlProp9.xml"/><Relationship Id="rId47" Type="http://schemas.openxmlformats.org/officeDocument/2006/relationships/ctrlProp" Target="../ctrlProps/ctrlProp14.xml"/><Relationship Id="rId50" Type="http://schemas.openxmlformats.org/officeDocument/2006/relationships/ctrlProp" Target="../ctrlProps/ctrlProp17.xml"/><Relationship Id="rId55" Type="http://schemas.openxmlformats.org/officeDocument/2006/relationships/ctrlProp" Target="../ctrlProps/ctrlProp22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1.emf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8.xml"/><Relationship Id="rId37" Type="http://schemas.openxmlformats.org/officeDocument/2006/relationships/ctrlProp" Target="../ctrlProps/ctrlProp4.xml"/><Relationship Id="rId40" Type="http://schemas.openxmlformats.org/officeDocument/2006/relationships/ctrlProp" Target="../ctrlProps/ctrlProp7.xml"/><Relationship Id="rId45" Type="http://schemas.openxmlformats.org/officeDocument/2006/relationships/ctrlProp" Target="../ctrlProps/ctrlProp12.xml"/><Relationship Id="rId53" Type="http://schemas.openxmlformats.org/officeDocument/2006/relationships/ctrlProp" Target="../ctrlProps/ctrlProp20.xml"/><Relationship Id="rId58" Type="http://schemas.openxmlformats.org/officeDocument/2006/relationships/ctrlProp" Target="../ctrlProps/ctrlProp25.xml"/><Relationship Id="rId5" Type="http://schemas.openxmlformats.org/officeDocument/2006/relationships/image" Target="../media/image1.emf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0.emf"/><Relationship Id="rId30" Type="http://schemas.openxmlformats.org/officeDocument/2006/relationships/control" Target="../activeX/activeX16.xml"/><Relationship Id="rId35" Type="http://schemas.openxmlformats.org/officeDocument/2006/relationships/ctrlProp" Target="../ctrlProps/ctrlProp2.xml"/><Relationship Id="rId43" Type="http://schemas.openxmlformats.org/officeDocument/2006/relationships/ctrlProp" Target="../ctrlProps/ctrlProp10.xml"/><Relationship Id="rId48" Type="http://schemas.openxmlformats.org/officeDocument/2006/relationships/ctrlProp" Target="../ctrlProps/ctrlProp15.xml"/><Relationship Id="rId56" Type="http://schemas.openxmlformats.org/officeDocument/2006/relationships/ctrlProp" Target="../ctrlProps/ctrlProp23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1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3.xml"/><Relationship Id="rId33" Type="http://schemas.openxmlformats.org/officeDocument/2006/relationships/control" Target="../activeX/activeX19.xml"/><Relationship Id="rId38" Type="http://schemas.openxmlformats.org/officeDocument/2006/relationships/ctrlProp" Target="../ctrlProps/ctrlProp5.xml"/><Relationship Id="rId46" Type="http://schemas.openxmlformats.org/officeDocument/2006/relationships/ctrlProp" Target="../ctrlProps/ctrlProp13.xml"/><Relationship Id="rId59" Type="http://schemas.openxmlformats.org/officeDocument/2006/relationships/ctrlProp" Target="../ctrlProps/ctrlProp26.xml"/><Relationship Id="rId20" Type="http://schemas.openxmlformats.org/officeDocument/2006/relationships/control" Target="../activeX/activeX9.xml"/><Relationship Id="rId41" Type="http://schemas.openxmlformats.org/officeDocument/2006/relationships/ctrlProp" Target="../ctrlProps/ctrlProp8.xml"/><Relationship Id="rId54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5.xml"/><Relationship Id="rId36" Type="http://schemas.openxmlformats.org/officeDocument/2006/relationships/ctrlProp" Target="../ctrlProps/ctrlProp3.xml"/><Relationship Id="rId49" Type="http://schemas.openxmlformats.org/officeDocument/2006/relationships/ctrlProp" Target="../ctrlProps/ctrlProp16.xml"/><Relationship Id="rId57" Type="http://schemas.openxmlformats.org/officeDocument/2006/relationships/ctrlProp" Target="../ctrlProps/ctrlProp24.xml"/><Relationship Id="rId10" Type="http://schemas.openxmlformats.org/officeDocument/2006/relationships/control" Target="../activeX/activeX4.xml"/><Relationship Id="rId31" Type="http://schemas.openxmlformats.org/officeDocument/2006/relationships/control" Target="../activeX/activeX17.xml"/><Relationship Id="rId44" Type="http://schemas.openxmlformats.org/officeDocument/2006/relationships/ctrlProp" Target="../ctrlProps/ctrlProp11.xml"/><Relationship Id="rId5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F713-E667-43E6-A5F3-FB93AF725020}">
  <sheetPr codeName="Sheet1">
    <pageSetUpPr fitToPage="1"/>
  </sheetPr>
  <dimension ref="B1:U59"/>
  <sheetViews>
    <sheetView showGridLines="0" tabSelected="1" zoomScaleNormal="100" workbookViewId="0">
      <selection activeCell="C10" sqref="C10:G10"/>
    </sheetView>
  </sheetViews>
  <sheetFormatPr defaultColWidth="15.7109375" defaultRowHeight="12.75" x14ac:dyDescent="0.2"/>
  <cols>
    <col min="1" max="1" width="2.5703125" style="17" customWidth="1"/>
    <col min="2" max="2" width="5" style="17" customWidth="1"/>
    <col min="3" max="3" width="4.28515625" style="17" customWidth="1"/>
    <col min="4" max="4" width="20.85546875" style="17" customWidth="1"/>
    <col min="5" max="5" width="13" style="17" customWidth="1"/>
    <col min="6" max="6" width="5.42578125" style="17" customWidth="1"/>
    <col min="7" max="7" width="12.28515625" style="17" customWidth="1"/>
    <col min="8" max="8" width="13.5703125" style="17" customWidth="1"/>
    <col min="9" max="9" width="3.28515625" style="17" customWidth="1"/>
    <col min="10" max="10" width="17.85546875" style="17" customWidth="1"/>
    <col min="11" max="11" width="4.7109375" style="17" customWidth="1"/>
    <col min="12" max="12" width="13.42578125" style="17" customWidth="1"/>
    <col min="13" max="13" width="2" style="17" customWidth="1"/>
    <col min="14" max="14" width="2.140625" style="17" customWidth="1"/>
    <col min="15" max="15" width="5.28515625" style="17" customWidth="1"/>
    <col min="16" max="16" width="4.42578125" style="17" customWidth="1"/>
    <col min="17" max="17" width="2" style="17" customWidth="1"/>
    <col min="18" max="18" width="12.28515625" style="17" customWidth="1"/>
    <col min="19" max="19" width="2.7109375" style="17" customWidth="1"/>
    <col min="20" max="20" width="4.42578125" style="17" customWidth="1"/>
    <col min="21" max="21" width="3.42578125" style="17" customWidth="1"/>
    <col min="22" max="22" width="15.7109375" style="17" customWidth="1"/>
    <col min="23" max="16384" width="15.7109375" style="17"/>
  </cols>
  <sheetData>
    <row r="1" spans="2:21" ht="13.5" thickBot="1" x14ac:dyDescent="0.25"/>
    <row r="2" spans="2:21" ht="28.9" customHeight="1" x14ac:dyDescent="0.5">
      <c r="B2" s="18"/>
      <c r="C2" s="19"/>
      <c r="D2" s="173" t="s">
        <v>105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20"/>
    </row>
    <row r="3" spans="2:21" ht="24.6" customHeight="1" x14ac:dyDescent="0.5">
      <c r="B3" s="21"/>
      <c r="C3" s="22"/>
      <c r="D3" s="174" t="s">
        <v>34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23"/>
    </row>
    <row r="4" spans="2:21" ht="20.45" customHeight="1" x14ac:dyDescent="0.55000000000000004">
      <c r="B4" s="21"/>
      <c r="C4" s="22" t="s">
        <v>106</v>
      </c>
      <c r="D4" s="24"/>
      <c r="E4" s="24"/>
      <c r="G4" s="25"/>
      <c r="H4" s="24"/>
      <c r="I4" s="24"/>
      <c r="J4" s="24"/>
      <c r="K4" s="25"/>
      <c r="L4" s="24"/>
      <c r="M4" s="24"/>
      <c r="N4" s="24"/>
      <c r="O4" s="26" t="s">
        <v>107</v>
      </c>
      <c r="P4" s="24"/>
      <c r="Q4" s="24"/>
      <c r="R4" s="27"/>
      <c r="S4" s="28"/>
    </row>
    <row r="5" spans="2:21" ht="18" customHeight="1" x14ac:dyDescent="0.2">
      <c r="B5" s="21"/>
      <c r="C5" s="29" t="s">
        <v>7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0"/>
    </row>
    <row r="6" spans="2:21" ht="18" customHeight="1" thickBot="1" x14ac:dyDescent="0.4">
      <c r="B6" s="21"/>
      <c r="C6" s="189" t="s">
        <v>111</v>
      </c>
      <c r="D6" s="190"/>
      <c r="E6" s="190"/>
      <c r="F6" s="190"/>
      <c r="G6" s="190"/>
      <c r="H6" s="24"/>
      <c r="I6" s="24"/>
      <c r="J6" s="24"/>
      <c r="K6" s="33" t="s">
        <v>16</v>
      </c>
      <c r="O6" s="34"/>
      <c r="P6" s="35" t="s">
        <v>0</v>
      </c>
      <c r="Q6" s="35"/>
      <c r="R6" s="157" t="s">
        <v>17</v>
      </c>
      <c r="S6" s="30"/>
      <c r="U6" s="24"/>
    </row>
    <row r="7" spans="2:21" ht="18" customHeight="1" x14ac:dyDescent="0.2">
      <c r="B7" s="21"/>
      <c r="C7" s="36"/>
      <c r="D7" s="24"/>
      <c r="E7" s="24"/>
      <c r="F7" s="24"/>
      <c r="G7" s="24"/>
      <c r="H7" s="24"/>
      <c r="I7" s="24"/>
      <c r="J7" s="24"/>
      <c r="K7" s="37"/>
      <c r="L7" s="37"/>
      <c r="M7" s="37"/>
      <c r="N7" s="37"/>
      <c r="O7" s="37"/>
      <c r="R7" s="38"/>
      <c r="S7" s="30"/>
      <c r="U7" s="24"/>
    </row>
    <row r="8" spans="2:21" ht="18" customHeight="1" thickBot="1" x14ac:dyDescent="0.4">
      <c r="B8" s="21"/>
      <c r="C8" s="189"/>
      <c r="D8" s="190"/>
      <c r="E8" s="190"/>
      <c r="F8" s="190"/>
      <c r="G8" s="190"/>
      <c r="H8" s="24"/>
      <c r="I8" s="24"/>
      <c r="J8" s="39"/>
      <c r="K8" s="39"/>
      <c r="L8" s="39"/>
      <c r="M8" s="39"/>
      <c r="N8" s="39"/>
      <c r="P8" s="34" t="s">
        <v>21</v>
      </c>
      <c r="Q8" s="34"/>
      <c r="R8" s="159"/>
      <c r="S8" s="30"/>
      <c r="U8" s="24"/>
    </row>
    <row r="9" spans="2:21" ht="18" customHeight="1" x14ac:dyDescent="0.2">
      <c r="B9" s="21"/>
      <c r="C9" s="29" t="s">
        <v>8</v>
      </c>
      <c r="E9" s="29"/>
      <c r="F9" s="24"/>
      <c r="G9" s="24"/>
      <c r="H9" s="24"/>
      <c r="I9" s="24"/>
      <c r="J9" s="172" t="s">
        <v>108</v>
      </c>
      <c r="L9" s="24"/>
      <c r="M9" s="24"/>
      <c r="N9" s="24"/>
      <c r="O9" s="24"/>
      <c r="P9" s="24"/>
      <c r="Q9" s="24"/>
      <c r="R9" s="24"/>
      <c r="S9" s="30"/>
      <c r="U9" s="24"/>
    </row>
    <row r="10" spans="2:21" ht="18" customHeight="1" thickBot="1" x14ac:dyDescent="0.35">
      <c r="B10" s="21"/>
      <c r="C10" s="191" t="s">
        <v>112</v>
      </c>
      <c r="D10" s="192"/>
      <c r="E10" s="192"/>
      <c r="F10" s="192"/>
      <c r="G10" s="192"/>
      <c r="H10" s="24"/>
      <c r="I10" s="24"/>
      <c r="J10" s="24"/>
      <c r="K10" s="33" t="s">
        <v>6</v>
      </c>
      <c r="L10" s="155">
        <v>0</v>
      </c>
      <c r="M10" s="24"/>
      <c r="N10" s="37" t="s">
        <v>10</v>
      </c>
      <c r="O10" s="40">
        <f>ProcessingCost</f>
        <v>0.85</v>
      </c>
      <c r="P10" s="41" t="s">
        <v>11</v>
      </c>
      <c r="Q10" s="41"/>
      <c r="R10" s="4">
        <f>IF(LEN(TRIM(CS_HangingWgt))= 0,0,CS_HangingWgt*ProcessingCost)</f>
        <v>0</v>
      </c>
      <c r="S10" s="30"/>
    </row>
    <row r="11" spans="2:21" ht="18" customHeight="1" x14ac:dyDescent="0.2">
      <c r="B11" s="21"/>
      <c r="C11" s="36"/>
      <c r="D11" s="24"/>
      <c r="E11" s="24"/>
      <c r="F11" s="24"/>
      <c r="G11" s="24"/>
      <c r="H11" s="24"/>
      <c r="I11" s="24"/>
      <c r="R11" s="42"/>
      <c r="S11" s="30"/>
    </row>
    <row r="12" spans="2:21" ht="18" customHeight="1" thickBot="1" x14ac:dyDescent="0.35">
      <c r="B12" s="184" t="s">
        <v>58</v>
      </c>
      <c r="C12" s="185"/>
      <c r="E12" s="163"/>
      <c r="F12" s="164" t="s">
        <v>96</v>
      </c>
      <c r="G12" s="162" t="s">
        <v>32</v>
      </c>
      <c r="I12" s="24"/>
      <c r="R12" s="42"/>
      <c r="S12" s="30"/>
    </row>
    <row r="13" spans="2:21" ht="18" customHeight="1" thickBot="1" x14ac:dyDescent="0.3">
      <c r="B13" s="21"/>
      <c r="C13" s="22"/>
      <c r="D13" s="43" t="s">
        <v>55</v>
      </c>
      <c r="I13" s="24"/>
      <c r="K13" s="44" t="s">
        <v>70</v>
      </c>
      <c r="L13" s="156" t="s">
        <v>36</v>
      </c>
      <c r="M13" s="45"/>
      <c r="N13" s="37"/>
      <c r="O13" s="177" t="str">
        <f>IF(TRIM(CS_HangTime)="21 days","$10 / Side", " ")</f>
        <v xml:space="preserve"> </v>
      </c>
      <c r="P13" s="178"/>
      <c r="Q13" s="41"/>
      <c r="R13" s="46">
        <f>IF(SO_QtyPurchase&gt;0,IF(TRIM(CS_HangTime)="21 days",IF(SO_QtyPurchase=3,2,1)*Hang21DaysCost,IF(SO_QtyPurchase=3,2,1)*Hang14DaysCost),0)</f>
        <v>0</v>
      </c>
      <c r="S13" s="30"/>
    </row>
    <row r="14" spans="2:21" ht="18" customHeight="1" x14ac:dyDescent="0.25">
      <c r="B14" s="21"/>
      <c r="C14" s="22"/>
      <c r="D14" s="47" t="s">
        <v>56</v>
      </c>
      <c r="E14" s="24"/>
      <c r="F14" s="24"/>
      <c r="I14" s="48"/>
      <c r="J14" s="22"/>
      <c r="K14" s="22"/>
      <c r="L14" s="22"/>
      <c r="Q14" s="45"/>
      <c r="R14" s="42"/>
      <c r="S14" s="30"/>
    </row>
    <row r="15" spans="2:21" ht="18" customHeight="1" x14ac:dyDescent="0.2">
      <c r="B15" s="21"/>
      <c r="C15" s="22" t="s">
        <v>17</v>
      </c>
      <c r="D15" s="47" t="s">
        <v>57</v>
      </c>
      <c r="E15" s="22"/>
      <c r="F15" s="49"/>
      <c r="I15" s="22"/>
      <c r="R15" s="42"/>
      <c r="S15" s="50"/>
      <c r="T15" s="24"/>
    </row>
    <row r="16" spans="2:21" ht="18" customHeight="1" x14ac:dyDescent="0.2">
      <c r="B16" s="21"/>
      <c r="C16" s="51"/>
      <c r="D16" s="52" t="s">
        <v>59</v>
      </c>
      <c r="R16" s="42"/>
      <c r="S16" s="50"/>
    </row>
    <row r="17" spans="2:20" s="54" customFormat="1" ht="18" customHeight="1" x14ac:dyDescent="0.2">
      <c r="B17" s="53"/>
      <c r="C17" s="36"/>
      <c r="D17" s="52" t="s">
        <v>60</v>
      </c>
      <c r="E17" s="22"/>
      <c r="F17" s="49"/>
      <c r="R17" s="55"/>
      <c r="S17" s="56"/>
      <c r="T17" s="57"/>
    </row>
    <row r="18" spans="2:20" s="54" customFormat="1" ht="18" customHeight="1" x14ac:dyDescent="0.2">
      <c r="B18" s="53"/>
      <c r="C18" s="36"/>
      <c r="D18" s="52"/>
      <c r="E18" s="22"/>
      <c r="F18" s="49"/>
      <c r="R18" s="55"/>
      <c r="S18" s="56"/>
      <c r="T18" s="57"/>
    </row>
    <row r="19" spans="2:20" s="54" customFormat="1" ht="18" customHeight="1" x14ac:dyDescent="0.2">
      <c r="B19" s="53"/>
      <c r="C19" s="24"/>
      <c r="R19" s="55"/>
      <c r="S19" s="56"/>
      <c r="T19" s="57"/>
    </row>
    <row r="20" spans="2:20" ht="18" customHeight="1" thickBot="1" x14ac:dyDescent="0.3">
      <c r="B20" s="58"/>
      <c r="E20" s="179">
        <v>1</v>
      </c>
      <c r="F20" s="180"/>
      <c r="G20" s="49" t="s">
        <v>100</v>
      </c>
      <c r="R20" s="42"/>
      <c r="S20" s="30"/>
      <c r="T20" s="59"/>
    </row>
    <row r="21" spans="2:20" ht="18" customHeight="1" thickBot="1" x14ac:dyDescent="0.3">
      <c r="B21" s="58"/>
      <c r="E21" s="179" t="s">
        <v>17</v>
      </c>
      <c r="F21" s="180"/>
      <c r="G21" s="49" t="s">
        <v>100</v>
      </c>
      <c r="R21" s="42"/>
      <c r="S21" s="30"/>
      <c r="T21" s="59"/>
    </row>
    <row r="22" spans="2:20" ht="18" customHeight="1" x14ac:dyDescent="0.2">
      <c r="B22" s="58"/>
      <c r="E22" s="48"/>
      <c r="F22" s="54"/>
      <c r="G22" s="54"/>
      <c r="R22" s="42"/>
      <c r="S22" s="30"/>
      <c r="T22" s="59"/>
    </row>
    <row r="23" spans="2:20" ht="18" customHeight="1" x14ac:dyDescent="0.2">
      <c r="B23" s="58"/>
      <c r="R23" s="42"/>
      <c r="S23" s="30"/>
      <c r="T23" s="59"/>
    </row>
    <row r="24" spans="2:20" ht="18" customHeight="1" x14ac:dyDescent="0.2">
      <c r="B24" s="58"/>
      <c r="R24" s="42"/>
      <c r="S24" s="30"/>
      <c r="T24" s="59"/>
    </row>
    <row r="25" spans="2:20" ht="18" customHeight="1" thickBot="1" x14ac:dyDescent="0.3">
      <c r="B25" s="58"/>
      <c r="E25" s="179" t="s">
        <v>17</v>
      </c>
      <c r="F25" s="180"/>
      <c r="G25" s="49" t="s">
        <v>100</v>
      </c>
      <c r="R25" s="42"/>
      <c r="S25" s="30"/>
      <c r="T25" s="59"/>
    </row>
    <row r="26" spans="2:20" ht="18" customHeight="1" x14ac:dyDescent="0.2">
      <c r="B26" s="58"/>
      <c r="R26" s="42"/>
      <c r="S26" s="30"/>
      <c r="T26" s="24"/>
    </row>
    <row r="27" spans="2:20" ht="18" customHeight="1" thickBot="1" x14ac:dyDescent="0.35">
      <c r="B27" s="186" t="s">
        <v>61</v>
      </c>
      <c r="C27" s="185"/>
      <c r="E27" s="160"/>
      <c r="F27" s="161" t="s">
        <v>18</v>
      </c>
      <c r="G27" s="162">
        <v>2</v>
      </c>
      <c r="R27" s="42"/>
      <c r="S27" s="30"/>
      <c r="T27" s="24"/>
    </row>
    <row r="28" spans="2:20" ht="18" customHeight="1" x14ac:dyDescent="0.2">
      <c r="B28" s="58"/>
      <c r="E28" s="36"/>
      <c r="F28" s="36"/>
      <c r="G28" s="195" t="s">
        <v>110</v>
      </c>
      <c r="I28" s="22"/>
      <c r="R28" s="42"/>
      <c r="S28" s="30"/>
      <c r="T28" s="24"/>
    </row>
    <row r="29" spans="2:20" ht="18" customHeight="1" x14ac:dyDescent="0.25">
      <c r="B29" s="21"/>
      <c r="C29" s="60"/>
      <c r="E29" s="36"/>
      <c r="F29" s="36"/>
      <c r="R29" s="42"/>
      <c r="S29" s="30"/>
      <c r="T29" s="24"/>
    </row>
    <row r="30" spans="2:20" ht="18" customHeight="1" thickBot="1" x14ac:dyDescent="0.3">
      <c r="B30" s="21"/>
      <c r="C30" s="22"/>
      <c r="D30" s="61" t="s">
        <v>64</v>
      </c>
      <c r="E30" s="179" t="s">
        <v>17</v>
      </c>
      <c r="F30" s="180"/>
      <c r="G30" s="49" t="s">
        <v>100</v>
      </c>
      <c r="I30" s="22"/>
      <c r="J30" s="62"/>
      <c r="K30" s="63"/>
      <c r="L30" s="63"/>
      <c r="M30" s="63"/>
      <c r="N30" s="64"/>
      <c r="O30" s="64"/>
      <c r="P30" s="64"/>
      <c r="Q30" s="64"/>
      <c r="R30" s="42"/>
      <c r="S30" s="30"/>
      <c r="T30" s="24"/>
    </row>
    <row r="31" spans="2:20" ht="18" customHeight="1" thickBot="1" x14ac:dyDescent="0.3">
      <c r="B31" s="21"/>
      <c r="C31" s="36"/>
      <c r="D31" s="61" t="s">
        <v>65</v>
      </c>
      <c r="E31" s="181"/>
      <c r="F31" s="182"/>
      <c r="G31" s="49" t="s">
        <v>100</v>
      </c>
      <c r="I31" s="48"/>
      <c r="J31" s="65" t="str">
        <f>IF(AND(SO_Tbone = TRUE, SO_Filet = TRUE),"Please make selections from either Option 1 or Option 2", "")</f>
        <v/>
      </c>
      <c r="K31" s="66"/>
      <c r="L31" s="66"/>
      <c r="M31" s="66"/>
      <c r="N31" s="65"/>
      <c r="O31" s="66"/>
      <c r="P31" s="66"/>
      <c r="Q31" s="66"/>
      <c r="R31" s="42"/>
      <c r="S31" s="30"/>
      <c r="T31" s="24"/>
    </row>
    <row r="32" spans="2:20" ht="18" customHeight="1" thickBot="1" x14ac:dyDescent="0.3">
      <c r="B32" s="21"/>
      <c r="C32" s="22"/>
      <c r="D32" s="61" t="s">
        <v>66</v>
      </c>
      <c r="E32" s="181"/>
      <c r="F32" s="182"/>
      <c r="G32" s="49" t="s">
        <v>100</v>
      </c>
      <c r="H32" s="22"/>
      <c r="I32" s="24"/>
      <c r="R32" s="42"/>
      <c r="S32" s="30"/>
    </row>
    <row r="33" spans="2:21" ht="18" customHeight="1" x14ac:dyDescent="0.2">
      <c r="B33" s="21"/>
      <c r="C33" s="22"/>
      <c r="D33" s="67" t="s">
        <v>69</v>
      </c>
      <c r="E33" s="36"/>
      <c r="F33" s="36"/>
      <c r="G33" s="68"/>
      <c r="I33" s="24"/>
      <c r="R33" s="42"/>
      <c r="S33" s="30"/>
      <c r="T33" s="24"/>
    </row>
    <row r="34" spans="2:21" ht="18" customHeight="1" x14ac:dyDescent="0.25">
      <c r="B34" s="21"/>
      <c r="C34" s="22"/>
      <c r="E34" s="36"/>
      <c r="F34" s="36"/>
      <c r="G34" s="49"/>
      <c r="H34" s="22"/>
      <c r="I34" s="69"/>
      <c r="R34" s="42"/>
      <c r="S34" s="30"/>
      <c r="T34" s="24"/>
      <c r="U34" s="70"/>
    </row>
    <row r="35" spans="2:21" ht="18" customHeight="1" thickBot="1" x14ac:dyDescent="0.3">
      <c r="B35" s="21"/>
      <c r="C35" s="22"/>
      <c r="D35" s="71" t="s">
        <v>67</v>
      </c>
      <c r="E35" s="179">
        <v>1</v>
      </c>
      <c r="F35" s="180"/>
      <c r="G35" s="49" t="s">
        <v>100</v>
      </c>
      <c r="H35" s="24"/>
      <c r="I35" s="72"/>
      <c r="R35" s="42"/>
      <c r="S35" s="73"/>
    </row>
    <row r="36" spans="2:21" ht="18" customHeight="1" thickBot="1" x14ac:dyDescent="0.3">
      <c r="B36" s="21"/>
      <c r="C36" s="22"/>
      <c r="D36" s="71" t="s">
        <v>68</v>
      </c>
      <c r="E36" s="181">
        <v>1.5</v>
      </c>
      <c r="F36" s="182"/>
      <c r="G36" s="49" t="s">
        <v>100</v>
      </c>
      <c r="H36" s="69"/>
      <c r="I36" s="22"/>
      <c r="R36" s="42"/>
      <c r="S36" s="74"/>
    </row>
    <row r="37" spans="2:21" ht="18" customHeight="1" x14ac:dyDescent="0.2">
      <c r="B37" s="21"/>
      <c r="C37" s="22"/>
      <c r="D37" s="72"/>
      <c r="E37" s="22"/>
      <c r="F37" s="36"/>
      <c r="G37" s="68"/>
      <c r="H37" s="72"/>
      <c r="I37" s="24"/>
      <c r="R37" s="42"/>
      <c r="S37" s="74"/>
    </row>
    <row r="38" spans="2:21" ht="18" customHeight="1" thickBot="1" x14ac:dyDescent="0.3">
      <c r="B38" s="21"/>
      <c r="C38" s="22"/>
      <c r="D38" s="76" t="s">
        <v>72</v>
      </c>
      <c r="E38" s="179">
        <v>1</v>
      </c>
      <c r="F38" s="183"/>
      <c r="G38" s="49" t="s">
        <v>100</v>
      </c>
      <c r="H38" s="22"/>
      <c r="R38" s="42"/>
      <c r="S38" s="74"/>
    </row>
    <row r="39" spans="2:21" ht="18" customHeight="1" x14ac:dyDescent="0.2">
      <c r="B39" s="58"/>
      <c r="D39" s="76" t="s">
        <v>75</v>
      </c>
      <c r="R39" s="42"/>
      <c r="S39" s="74"/>
    </row>
    <row r="40" spans="2:21" ht="18" customHeight="1" thickBot="1" x14ac:dyDescent="0.25">
      <c r="B40" s="58"/>
      <c r="D40" s="77" t="s">
        <v>77</v>
      </c>
      <c r="I40" s="22"/>
      <c r="J40" s="165"/>
      <c r="K40" s="166" t="s">
        <v>38</v>
      </c>
      <c r="L40" s="167" t="s">
        <v>17</v>
      </c>
      <c r="M40" s="54"/>
      <c r="N40" s="78" t="s">
        <v>10</v>
      </c>
      <c r="O40" s="79">
        <f>StewMeatCost</f>
        <v>0.75</v>
      </c>
      <c r="P40" s="80" t="s">
        <v>11</v>
      </c>
      <c r="Q40" s="81"/>
      <c r="R40" s="10">
        <f>IF(LEN(TRIM(CS_StewMeatLbs)) = 0,0,CS_StewMeatLbs*StewMeatCost)</f>
        <v>0</v>
      </c>
      <c r="S40" s="74"/>
    </row>
    <row r="41" spans="2:21" ht="18" customHeight="1" thickBot="1" x14ac:dyDescent="0.25">
      <c r="B41" s="21"/>
      <c r="C41" s="22"/>
      <c r="D41" s="82" t="s">
        <v>76</v>
      </c>
      <c r="J41" s="170"/>
      <c r="K41" s="171" t="s">
        <v>41</v>
      </c>
      <c r="L41" s="168" t="s">
        <v>17</v>
      </c>
      <c r="M41" s="83"/>
      <c r="N41" s="78" t="s">
        <v>10</v>
      </c>
      <c r="O41" s="84">
        <f>GroundBeefPattiesCost</f>
        <v>0.75</v>
      </c>
      <c r="P41" s="80" t="s">
        <v>11</v>
      </c>
      <c r="Q41" s="85"/>
      <c r="R41" s="16">
        <f>IF(LEN(TRIM(CS_GrndBeefPattiesLbs)) =0,0,CS_GrndBeefPattiesLbs*GroundBeefPattiesCost)</f>
        <v>0</v>
      </c>
      <c r="S41" s="74"/>
    </row>
    <row r="42" spans="2:21" ht="18" customHeight="1" x14ac:dyDescent="0.2">
      <c r="B42" s="58"/>
      <c r="J42" s="54"/>
      <c r="K42" s="86"/>
      <c r="L42" s="87"/>
      <c r="M42" s="83"/>
      <c r="N42" s="88"/>
      <c r="O42" s="89"/>
      <c r="P42" s="90"/>
      <c r="Q42" s="85"/>
      <c r="R42" s="11"/>
      <c r="S42" s="74"/>
    </row>
    <row r="43" spans="2:21" ht="18" customHeight="1" x14ac:dyDescent="0.2">
      <c r="B43" s="58"/>
      <c r="I43" s="91"/>
      <c r="J43" s="92" t="s">
        <v>44</v>
      </c>
      <c r="K43" s="93"/>
      <c r="L43" s="94"/>
      <c r="M43" s="93"/>
      <c r="N43" s="95"/>
      <c r="O43" s="96" t="s">
        <v>45</v>
      </c>
      <c r="P43" s="97"/>
      <c r="Q43" s="98"/>
      <c r="R43" s="12"/>
      <c r="S43" s="74"/>
    </row>
    <row r="44" spans="2:21" ht="18" customHeight="1" x14ac:dyDescent="0.3">
      <c r="B44" s="175" t="s">
        <v>71</v>
      </c>
      <c r="C44" s="176"/>
      <c r="I44" s="77"/>
      <c r="J44" s="99"/>
      <c r="K44" s="100" t="s">
        <v>63</v>
      </c>
      <c r="L44" s="48"/>
      <c r="M44" s="101"/>
      <c r="N44" s="78"/>
      <c r="O44" s="102"/>
      <c r="P44" s="103"/>
      <c r="Q44" s="37"/>
      <c r="R44" s="12"/>
      <c r="S44" s="74"/>
    </row>
    <row r="45" spans="2:21" ht="18" customHeight="1" thickBot="1" x14ac:dyDescent="0.3">
      <c r="B45" s="58"/>
      <c r="C45" s="169" t="s">
        <v>99</v>
      </c>
      <c r="I45" s="82"/>
      <c r="J45" s="104"/>
      <c r="K45" s="105" t="s">
        <v>62</v>
      </c>
      <c r="L45" s="156" t="s">
        <v>17</v>
      </c>
      <c r="M45" s="24"/>
      <c r="N45" s="24" t="s">
        <v>10</v>
      </c>
      <c r="O45" s="106">
        <f>SeasonedGBPattiesSBCCost</f>
        <v>3.5</v>
      </c>
      <c r="P45" s="103" t="s">
        <v>11</v>
      </c>
      <c r="Q45" s="107"/>
      <c r="R45" s="4">
        <f>IF(LEN(TRIM(CS_SeasGrndBeefPattiesLbs)) = 0,0,CS_SeasGrndBeefPattiesLbs*SeasonedGBPattiesSBCCost)</f>
        <v>0</v>
      </c>
      <c r="S45" s="30"/>
      <c r="T45" s="108"/>
    </row>
    <row r="46" spans="2:21" ht="18" customHeight="1" x14ac:dyDescent="0.2">
      <c r="B46" s="21"/>
      <c r="C46" s="22"/>
      <c r="I46" s="109"/>
      <c r="J46" s="110" t="str">
        <f>IF(AND(CS_SeasGrndBeefPattiesLbs &gt; 0,CS_SeasGrndBeefPattiesLbs &lt; 20),"Pounds must be 20 or more"," ")</f>
        <v xml:space="preserve"> </v>
      </c>
      <c r="K46" s="111"/>
      <c r="L46" s="111"/>
      <c r="M46" s="112"/>
      <c r="N46" s="113"/>
      <c r="O46" s="114"/>
      <c r="P46" s="115"/>
      <c r="Q46" s="116"/>
      <c r="R46" s="117"/>
      <c r="S46" s="30"/>
      <c r="T46" s="108"/>
    </row>
    <row r="47" spans="2:21" ht="18" customHeight="1" x14ac:dyDescent="0.2">
      <c r="B47" s="58"/>
      <c r="C47" s="22"/>
      <c r="H47" s="39"/>
      <c r="I47" s="39"/>
      <c r="J47" s="22"/>
      <c r="L47" s="22"/>
      <c r="M47" s="39"/>
      <c r="Q47" s="118"/>
      <c r="R47" s="42"/>
      <c r="S47" s="30"/>
      <c r="T47" s="108"/>
    </row>
    <row r="48" spans="2:21" ht="18" customHeight="1" x14ac:dyDescent="0.3">
      <c r="B48" s="119"/>
      <c r="D48" s="76"/>
      <c r="G48" s="82"/>
      <c r="H48" s="39"/>
      <c r="I48" s="39"/>
      <c r="J48" s="120" t="s">
        <v>12</v>
      </c>
      <c r="K48" s="93"/>
      <c r="L48" s="94"/>
      <c r="M48" s="121" t="s">
        <v>46</v>
      </c>
      <c r="N48" s="94"/>
      <c r="O48" s="94"/>
      <c r="P48" s="122"/>
      <c r="Q48" s="123"/>
      <c r="R48" s="124"/>
      <c r="S48" s="30"/>
      <c r="T48" s="108"/>
    </row>
    <row r="49" spans="2:20" ht="18" customHeight="1" thickBot="1" x14ac:dyDescent="0.35">
      <c r="B49" s="119"/>
      <c r="C49" s="125"/>
      <c r="G49" s="24"/>
      <c r="H49" s="39"/>
      <c r="I49" s="39"/>
      <c r="J49" s="126"/>
      <c r="K49" s="127" t="s">
        <v>47</v>
      </c>
      <c r="L49" s="155" t="s">
        <v>17</v>
      </c>
      <c r="N49" s="128" t="s">
        <v>10</v>
      </c>
      <c r="O49" s="129">
        <f>BratOrigCost</f>
        <v>2.25</v>
      </c>
      <c r="P49" s="103" t="s">
        <v>11</v>
      </c>
      <c r="Q49" s="130"/>
      <c r="R49" s="4">
        <f>IF(LEN(TRIM(CS_BratOrigLbs)) = 0,0,CS_BratOrigLbs*BratOrigCost)</f>
        <v>0</v>
      </c>
      <c r="S49" s="30"/>
      <c r="T49" s="108"/>
    </row>
    <row r="50" spans="2:20" ht="18" customHeight="1" thickBot="1" x14ac:dyDescent="0.35">
      <c r="B50" s="119"/>
      <c r="C50" s="131" t="s">
        <v>80</v>
      </c>
      <c r="G50" s="24"/>
      <c r="H50" s="37"/>
      <c r="I50" s="37"/>
      <c r="J50" s="132"/>
      <c r="K50" s="133" t="s">
        <v>48</v>
      </c>
      <c r="L50" s="155" t="s">
        <v>17</v>
      </c>
      <c r="M50" s="22"/>
      <c r="N50" s="134" t="s">
        <v>10</v>
      </c>
      <c r="O50" s="135">
        <f>BratChedCost</f>
        <v>3.25</v>
      </c>
      <c r="P50" s="103" t="s">
        <v>11</v>
      </c>
      <c r="Q50" s="136"/>
      <c r="R50" s="4">
        <f>IF(LEN(TRIM(CS_BratChedLbs)) = 0,0,CS_BratChedLbs*BratChedCost)</f>
        <v>0</v>
      </c>
      <c r="S50" s="73"/>
      <c r="T50" s="108"/>
    </row>
    <row r="51" spans="2:20" ht="18" customHeight="1" thickBot="1" x14ac:dyDescent="0.35">
      <c r="B51" s="119"/>
      <c r="C51" s="125"/>
      <c r="E51" s="137"/>
      <c r="G51" s="24"/>
      <c r="J51" s="126"/>
      <c r="K51" s="127" t="s">
        <v>49</v>
      </c>
      <c r="L51" s="155" t="s">
        <v>17</v>
      </c>
      <c r="M51" s="24"/>
      <c r="N51" s="90" t="s">
        <v>10</v>
      </c>
      <c r="O51" s="138">
        <f>BratJalChedCost</f>
        <v>3.75</v>
      </c>
      <c r="P51" s="103" t="s">
        <v>11</v>
      </c>
      <c r="Q51" s="139"/>
      <c r="R51" s="4">
        <f>IF(LEN(TRIM(CS_BratJalChedLbs)) = 0,0,CS_BratJalChedLbs*BratJalChedCost)</f>
        <v>0</v>
      </c>
      <c r="S51" s="30"/>
      <c r="T51" s="108"/>
    </row>
    <row r="52" spans="2:20" ht="18" customHeight="1" x14ac:dyDescent="0.2">
      <c r="B52" s="21"/>
      <c r="C52" s="22"/>
      <c r="D52" s="140" t="s">
        <v>74</v>
      </c>
      <c r="E52" s="82" t="s">
        <v>1</v>
      </c>
      <c r="F52" s="24"/>
      <c r="G52" s="43" t="s">
        <v>3</v>
      </c>
      <c r="J52" s="110" t="str">
        <f>IF(IF(AND(CS_BratOrigLbs &gt; 0,CS_BratOrigLbs &lt; 20),1,0) + IF(AND(CS_BratChedLbs &gt; 0, CS_BratChedLbs &lt; 20),1,0) +  IF(AND(CS_BratJalChedLbs &gt;0, CS_BratJalChedLbs &lt; 20),1,0) &gt; 0,"Pounds must be 20 or more", " ")</f>
        <v xml:space="preserve"> </v>
      </c>
      <c r="K52" s="141"/>
      <c r="L52" s="141"/>
      <c r="M52" s="142"/>
      <c r="N52" s="143"/>
      <c r="O52" s="143"/>
      <c r="P52" s="144"/>
      <c r="Q52" s="145"/>
      <c r="R52" s="117"/>
      <c r="S52" s="73"/>
      <c r="T52" s="108"/>
    </row>
    <row r="53" spans="2:20" ht="18" customHeight="1" thickBot="1" x14ac:dyDescent="0.3">
      <c r="B53" s="21"/>
      <c r="C53" s="22"/>
      <c r="D53" s="140" t="s">
        <v>2</v>
      </c>
      <c r="E53" s="82" t="s">
        <v>73</v>
      </c>
      <c r="G53" s="43" t="s">
        <v>4</v>
      </c>
      <c r="H53" s="187"/>
      <c r="I53" s="188"/>
      <c r="J53" s="188"/>
      <c r="M53" s="24"/>
      <c r="N53" s="22"/>
      <c r="O53" s="146"/>
      <c r="P53" s="147"/>
      <c r="Q53" s="147"/>
      <c r="R53" s="148"/>
      <c r="S53" s="30"/>
    </row>
    <row r="54" spans="2:20" ht="18" customHeight="1" x14ac:dyDescent="0.2">
      <c r="B54" s="58"/>
      <c r="C54" s="35"/>
      <c r="D54" s="35"/>
      <c r="E54" s="24"/>
      <c r="F54" s="24"/>
      <c r="M54" s="82"/>
      <c r="N54" s="22"/>
      <c r="O54" s="22"/>
      <c r="P54" s="147"/>
      <c r="Q54" s="147"/>
      <c r="R54" s="148"/>
      <c r="S54" s="30"/>
    </row>
    <row r="55" spans="2:20" ht="18" customHeight="1" thickBot="1" x14ac:dyDescent="0.35">
      <c r="B55" s="193" t="s">
        <v>5</v>
      </c>
      <c r="C55" s="194"/>
      <c r="D55" s="180"/>
      <c r="E55" s="180"/>
      <c r="F55" s="180"/>
      <c r="G55" s="180"/>
      <c r="H55" s="180"/>
      <c r="I55" s="180"/>
      <c r="J55" s="180"/>
      <c r="K55" s="180"/>
      <c r="L55" s="180"/>
      <c r="M55" s="24"/>
      <c r="N55" s="107"/>
      <c r="O55" s="149"/>
      <c r="P55" s="150"/>
      <c r="Q55" s="150"/>
      <c r="R55" s="12"/>
      <c r="S55" s="30"/>
    </row>
    <row r="56" spans="2:20" ht="18" customHeight="1" x14ac:dyDescent="0.2">
      <c r="B56" s="58"/>
      <c r="N56" s="22"/>
      <c r="O56" s="22"/>
      <c r="P56" s="22"/>
      <c r="Q56" s="22"/>
      <c r="R56" s="151"/>
      <c r="S56" s="30"/>
    </row>
    <row r="57" spans="2:20" ht="18" customHeight="1" thickBot="1" x14ac:dyDescent="0.3">
      <c r="B57" s="21"/>
      <c r="C57" s="22"/>
      <c r="D57" s="180"/>
      <c r="E57" s="180"/>
      <c r="F57" s="180"/>
      <c r="G57" s="180"/>
      <c r="H57" s="180"/>
      <c r="I57" s="180"/>
      <c r="J57" s="180"/>
      <c r="K57" s="180"/>
      <c r="L57" s="180"/>
      <c r="M57" s="82"/>
      <c r="N57" s="24"/>
      <c r="O57" s="24"/>
      <c r="P57" s="24"/>
      <c r="Q57" s="24"/>
      <c r="R57" s="75"/>
      <c r="S57" s="30"/>
    </row>
    <row r="58" spans="2:20" ht="18" customHeight="1" thickBot="1" x14ac:dyDescent="0.3">
      <c r="B58" s="21"/>
      <c r="C58" s="22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158" t="s">
        <v>104</v>
      </c>
      <c r="Q58" s="152"/>
      <c r="R58" s="13">
        <f>CS_ProcCost + CS_HangCost + CS_GrndBeefPattiesCost +CS_SeasGrndBeefPattiesCost + CS_StewMeatCost + CS_BratOrigCost + CS_BratChedCost + CS_BratJalChedCost</f>
        <v>0</v>
      </c>
      <c r="S58" s="30"/>
    </row>
    <row r="59" spans="2:20" ht="15" customHeight="1" thickBot="1" x14ac:dyDescent="0.25">
      <c r="B59" s="153"/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154"/>
    </row>
  </sheetData>
  <sheetProtection algorithmName="SHA-512" hashValue="v5EqPzi35XN4K7RUOCxNsX1o6tO5BJaFJyFOazSsnhuPnbzuiwwWqra3FQUy71t51e2ZRs+UVlPKXFgEhnUpAg==" saltValue="eZlTBNpaJpzhYNTLZNgpuw==" spinCount="100000" sheet="1" selectLockedCells="1"/>
  <mergeCells count="22">
    <mergeCell ref="H53:J53"/>
    <mergeCell ref="D55:L55"/>
    <mergeCell ref="D57:L57"/>
    <mergeCell ref="C6:G6"/>
    <mergeCell ref="C8:G8"/>
    <mergeCell ref="C10:G10"/>
    <mergeCell ref="B55:C55"/>
    <mergeCell ref="D2:R2"/>
    <mergeCell ref="D3:R3"/>
    <mergeCell ref="B44:C44"/>
    <mergeCell ref="O13:P13"/>
    <mergeCell ref="E20:F20"/>
    <mergeCell ref="E30:F30"/>
    <mergeCell ref="E31:F31"/>
    <mergeCell ref="E32:F32"/>
    <mergeCell ref="E35:F35"/>
    <mergeCell ref="E36:F36"/>
    <mergeCell ref="E38:F38"/>
    <mergeCell ref="E21:F21"/>
    <mergeCell ref="E25:F25"/>
    <mergeCell ref="B12:C12"/>
    <mergeCell ref="B27:C27"/>
  </mergeCells>
  <conditionalFormatting sqref="L49">
    <cfRule type="expression" dxfId="5" priority="10">
      <formula>AND(CS_BratOrigLbs &gt; 0,CS_BratOrigLbs &lt; 20)</formula>
    </cfRule>
  </conditionalFormatting>
  <conditionalFormatting sqref="L50">
    <cfRule type="expression" dxfId="4" priority="7">
      <formula>AND(CS_BratChedLbs &gt; 0,CS_BratChedLbs &lt; 20)</formula>
    </cfRule>
    <cfRule type="expression" priority="9">
      <formula>AND(CS_BratChedLbs &gt; 0,CS_BratChedLbs &lt; 20)</formula>
    </cfRule>
  </conditionalFormatting>
  <conditionalFormatting sqref="L51">
    <cfRule type="expression" dxfId="3" priority="6">
      <formula>AND(CS_BratJalChedLbs &gt; 0,CS_BratJalChedLbs &lt; 20)</formula>
    </cfRule>
    <cfRule type="expression" priority="8">
      <formula>AND(CS_BratJalChedLbs &gt; 0,CS_BratJalChedLbs &lt; 20)</formula>
    </cfRule>
  </conditionalFormatting>
  <conditionalFormatting sqref="L45">
    <cfRule type="expression" dxfId="2" priority="3">
      <formula>AND(CS_SeasGrndBeefPattiesLbs &gt; 0,CS_SeasGrndBeefPattiesLbs &lt; 20)</formula>
    </cfRule>
  </conditionalFormatting>
  <conditionalFormatting sqref="K30:Q30">
    <cfRule type="expression" dxfId="1" priority="2">
      <formula>AND(SO_Tbone = TRUE,SO_Porterhouse = TRUE)</formula>
    </cfRule>
  </conditionalFormatting>
  <conditionalFormatting sqref="J31:Q31">
    <cfRule type="expression" dxfId="0" priority="1">
      <formula>AND(SO_Tbone = TRUE, SO_Filet = TRUE)</formula>
    </cfRule>
  </conditionalFormatting>
  <dataValidations count="5">
    <dataValidation type="whole" allowBlank="1" showInputMessage="1" showErrorMessage="1" sqref="R53:R54" xr:uid="{AED56F26-37AB-4864-863A-40E856282A66}">
      <formula1>0</formula1>
      <formula2>50</formula2>
    </dataValidation>
    <dataValidation allowBlank="1" showInputMessage="1" showErrorMessage="1" promptTitle="Minimum order size is 15 lbs" sqref="L10" xr:uid="{BFCEEE62-08D4-4573-8325-1A4B1310B0D6}"/>
    <dataValidation type="list" allowBlank="1" showInputMessage="1" showErrorMessage="1" error="Please choose Roast Size." prompt="Please choose Roast Size." sqref="G12" xr:uid="{9C362B05-DADE-409D-832A-36C8E2F30706}">
      <formula1>RoastSize</formula1>
    </dataValidation>
    <dataValidation type="list" allowBlank="1" showInputMessage="1" showErrorMessage="1" error="Please choose Whole of Half" prompt="Please choose Whole of Half." sqref="O6" xr:uid="{B5D5BBA1-A154-40BB-A0EA-6A1484DFA853}">
      <formula1>PurchaseQty</formula1>
    </dataValidation>
    <dataValidation type="list" allowBlank="1" showInputMessage="1" showErrorMessage="1" errorTitle="Error with Hang Time selection" error="Choose 14 days or 21 days. Charge of $10  per side will be applied for 21 days." promptTitle="Choose #days for beef to age." prompt="Choose 14 days or 21 days. Charge of $10 per side will be applied for 21 days. " sqref="L13" xr:uid="{D1812E39-050F-4B8F-BDF3-33B80384B6AE}">
      <formula1>HangTimes</formula1>
    </dataValidation>
  </dataValidations>
  <pageMargins left="0" right="0" top="0" bottom="0" header="0.3" footer="0.3"/>
  <pageSetup scale="71" orientation="portrait" r:id="rId1"/>
  <drawing r:id="rId2"/>
  <legacyDrawing r:id="rId3"/>
  <controls>
    <mc:AlternateContent xmlns:mc="http://schemas.openxmlformats.org/markup-compatibility/2006">
      <mc:Choice Requires="x14">
        <control shapeId="1186" r:id="rId4" name="CB_RumpRoast">
          <controlPr locked="0" defaultSize="0" autoLine="0" linkedCell="SO_RumpRoast" r:id="rId5">
            <anchor moveWithCells="1">
              <from>
                <xdr:col>1</xdr:col>
                <xdr:colOff>323850</xdr:colOff>
                <xdr:row>15</xdr:row>
                <xdr:rowOff>19050</xdr:rowOff>
              </from>
              <to>
                <xdr:col>2</xdr:col>
                <xdr:colOff>161925</xdr:colOff>
                <xdr:row>16</xdr:row>
                <xdr:rowOff>38100</xdr:rowOff>
              </to>
            </anchor>
          </controlPr>
        </control>
      </mc:Choice>
      <mc:Fallback>
        <control shapeId="1186" r:id="rId4" name="CB_RumpRoast"/>
      </mc:Fallback>
    </mc:AlternateContent>
    <mc:AlternateContent xmlns:mc="http://schemas.openxmlformats.org/markup-compatibility/2006">
      <mc:Choice Requires="x14">
        <control shapeId="1185" r:id="rId6" name="CB_ShortRibs">
          <controlPr locked="0" defaultSize="0" autoLine="0" linkedCell="SO_ShortRibs" r:id="rId7">
            <anchor moveWithCells="1">
              <from>
                <xdr:col>1</xdr:col>
                <xdr:colOff>323850</xdr:colOff>
                <xdr:row>16</xdr:row>
                <xdr:rowOff>9525</xdr:rowOff>
              </from>
              <to>
                <xdr:col>2</xdr:col>
                <xdr:colOff>161925</xdr:colOff>
                <xdr:row>17</xdr:row>
                <xdr:rowOff>28575</xdr:rowOff>
              </to>
            </anchor>
          </controlPr>
        </control>
      </mc:Choice>
      <mc:Fallback>
        <control shapeId="1185" r:id="rId6" name="CB_ShortRibs"/>
      </mc:Fallback>
    </mc:AlternateContent>
    <mc:AlternateContent xmlns:mc="http://schemas.openxmlformats.org/markup-compatibility/2006">
      <mc:Choice Requires="x14">
        <control shapeId="1183" r:id="rId8" name="CB_Brisket">
          <controlPr locked="0" defaultSize="0" autoLine="0" linkedCell="SO_Brisket" r:id="rId9">
            <anchor moveWithCells="1">
              <from>
                <xdr:col>1</xdr:col>
                <xdr:colOff>323850</xdr:colOff>
                <xdr:row>14</xdr:row>
                <xdr:rowOff>19050</xdr:rowOff>
              </from>
              <to>
                <xdr:col>2</xdr:col>
                <xdr:colOff>161925</xdr:colOff>
                <xdr:row>15</xdr:row>
                <xdr:rowOff>38100</xdr:rowOff>
              </to>
            </anchor>
          </controlPr>
        </control>
      </mc:Choice>
      <mc:Fallback>
        <control shapeId="1183" r:id="rId8" name="CB_Brisket"/>
      </mc:Fallback>
    </mc:AlternateContent>
    <mc:AlternateContent xmlns:mc="http://schemas.openxmlformats.org/markup-compatibility/2006">
      <mc:Choice Requires="x14">
        <control shapeId="1182" r:id="rId10" name="CB_ArmRoast">
          <controlPr locked="0" defaultSize="0" autoLine="0" linkedCell="SO_ArmRoast" r:id="rId11">
            <anchor moveWithCells="1">
              <from>
                <xdr:col>1</xdr:col>
                <xdr:colOff>323850</xdr:colOff>
                <xdr:row>13</xdr:row>
                <xdr:rowOff>19050</xdr:rowOff>
              </from>
              <to>
                <xdr:col>2</xdr:col>
                <xdr:colOff>161925</xdr:colOff>
                <xdr:row>14</xdr:row>
                <xdr:rowOff>38100</xdr:rowOff>
              </to>
            </anchor>
          </controlPr>
        </control>
      </mc:Choice>
      <mc:Fallback>
        <control shapeId="1182" r:id="rId10" name="CB_ArmRoast"/>
      </mc:Fallback>
    </mc:AlternateContent>
    <mc:AlternateContent xmlns:mc="http://schemas.openxmlformats.org/markup-compatibility/2006">
      <mc:Choice Requires="x14">
        <control shapeId="1179" r:id="rId12" name="cb_ChuckRoast">
          <controlPr locked="0" defaultSize="0" autoLine="0" linkedCell="SO_ChuckRoast" r:id="rId13">
            <anchor moveWithCells="1">
              <from>
                <xdr:col>1</xdr:col>
                <xdr:colOff>323850</xdr:colOff>
                <xdr:row>12</xdr:row>
                <xdr:rowOff>0</xdr:rowOff>
              </from>
              <to>
                <xdr:col>2</xdr:col>
                <xdr:colOff>161925</xdr:colOff>
                <xdr:row>13</xdr:row>
                <xdr:rowOff>19050</xdr:rowOff>
              </to>
            </anchor>
          </controlPr>
        </control>
      </mc:Choice>
      <mc:Fallback>
        <control shapeId="1179" r:id="rId12" name="cb_ChuckRoast"/>
      </mc:Fallback>
    </mc:AlternateContent>
    <mc:AlternateContent xmlns:mc="http://schemas.openxmlformats.org/markup-compatibility/2006">
      <mc:Choice Requires="x14">
        <control shapeId="1081" r:id="rId14" name="CB_SirloinSteak">
          <controlPr locked="0" autoLine="0" linkedCell="SO_SirloinSteak" r:id="rId15">
            <anchor moveWithCells="1">
              <from>
                <xdr:col>1</xdr:col>
                <xdr:colOff>323850</xdr:colOff>
                <xdr:row>37</xdr:row>
                <xdr:rowOff>19050</xdr:rowOff>
              </from>
              <to>
                <xdr:col>2</xdr:col>
                <xdr:colOff>238125</xdr:colOff>
                <xdr:row>38</xdr:row>
                <xdr:rowOff>47625</xdr:rowOff>
              </to>
            </anchor>
          </controlPr>
        </control>
      </mc:Choice>
      <mc:Fallback>
        <control shapeId="1081" r:id="rId14" name="CB_SirloinSteak"/>
      </mc:Fallback>
    </mc:AlternateContent>
    <mc:AlternateContent xmlns:mc="http://schemas.openxmlformats.org/markup-compatibility/2006">
      <mc:Choice Requires="x14">
        <control shapeId="1080" r:id="rId16" name="CB_Liver">
          <controlPr locked="0" autoLine="0" linkedCell="SO_Liver" r:id="rId17">
            <anchor moveWithCells="1">
              <from>
                <xdr:col>5</xdr:col>
                <xdr:colOff>66675</xdr:colOff>
                <xdr:row>51</xdr:row>
                <xdr:rowOff>38100</xdr:rowOff>
              </from>
              <to>
                <xdr:col>5</xdr:col>
                <xdr:colOff>257175</xdr:colOff>
                <xdr:row>52</xdr:row>
                <xdr:rowOff>28575</xdr:rowOff>
              </to>
            </anchor>
          </controlPr>
        </control>
      </mc:Choice>
      <mc:Fallback>
        <control shapeId="1080" r:id="rId16" name="CB_Liver"/>
      </mc:Fallback>
    </mc:AlternateContent>
    <mc:AlternateContent xmlns:mc="http://schemas.openxmlformats.org/markup-compatibility/2006">
      <mc:Choice Requires="x14">
        <control shapeId="1072" r:id="rId18" name="CB_Tongue">
          <controlPr locked="0" autoLine="0" linkedCell="SO_Tongue" r:id="rId19">
            <anchor moveWithCells="1">
              <from>
                <xdr:col>1</xdr:col>
                <xdr:colOff>323850</xdr:colOff>
                <xdr:row>52</xdr:row>
                <xdr:rowOff>38100</xdr:rowOff>
              </from>
              <to>
                <xdr:col>2</xdr:col>
                <xdr:colOff>238125</xdr:colOff>
                <xdr:row>53</xdr:row>
                <xdr:rowOff>47625</xdr:rowOff>
              </to>
            </anchor>
          </controlPr>
        </control>
      </mc:Choice>
      <mc:Fallback>
        <control shapeId="1072" r:id="rId18" name="CB_Tongue"/>
      </mc:Fallback>
    </mc:AlternateContent>
    <mc:AlternateContent xmlns:mc="http://schemas.openxmlformats.org/markup-compatibility/2006">
      <mc:Choice Requires="x14">
        <control shapeId="1066" r:id="rId20" name="CB_Filet">
          <controlPr locked="0" autoLine="0" linkedCell="SO_Filet" r:id="rId21">
            <anchor moveWithCells="1">
              <from>
                <xdr:col>1</xdr:col>
                <xdr:colOff>323850</xdr:colOff>
                <xdr:row>35</xdr:row>
                <xdr:rowOff>28575</xdr:rowOff>
              </from>
              <to>
                <xdr:col>2</xdr:col>
                <xdr:colOff>238125</xdr:colOff>
                <xdr:row>36</xdr:row>
                <xdr:rowOff>38100</xdr:rowOff>
              </to>
            </anchor>
          </controlPr>
        </control>
      </mc:Choice>
      <mc:Fallback>
        <control shapeId="1066" r:id="rId20" name="CB_Filet"/>
      </mc:Fallback>
    </mc:AlternateContent>
    <mc:AlternateContent xmlns:mc="http://schemas.openxmlformats.org/markup-compatibility/2006">
      <mc:Choice Requires="x14">
        <control shapeId="1064" r:id="rId22" name="CB_NewYorkStrip">
          <controlPr locked="0" autoLine="0" linkedCell="SO_NewYorkStrip" r:id="rId21">
            <anchor moveWithCells="1">
              <from>
                <xdr:col>1</xdr:col>
                <xdr:colOff>323850</xdr:colOff>
                <xdr:row>34</xdr:row>
                <xdr:rowOff>19050</xdr:rowOff>
              </from>
              <to>
                <xdr:col>2</xdr:col>
                <xdr:colOff>238125</xdr:colOff>
                <xdr:row>35</xdr:row>
                <xdr:rowOff>28575</xdr:rowOff>
              </to>
            </anchor>
          </controlPr>
        </control>
      </mc:Choice>
      <mc:Fallback>
        <control shapeId="1064" r:id="rId22" name="CB_NewYorkStrip"/>
      </mc:Fallback>
    </mc:AlternateContent>
    <mc:AlternateContent xmlns:mc="http://schemas.openxmlformats.org/markup-compatibility/2006">
      <mc:Choice Requires="x14">
        <control shapeId="1062" r:id="rId23" name="CB_Porterhouse">
          <controlPr locked="0" autoLine="0" linkedCell="SO_Porterhouse" r:id="rId19">
            <anchor moveWithCells="1">
              <from>
                <xdr:col>1</xdr:col>
                <xdr:colOff>323850</xdr:colOff>
                <xdr:row>31</xdr:row>
                <xdr:rowOff>19050</xdr:rowOff>
              </from>
              <to>
                <xdr:col>2</xdr:col>
                <xdr:colOff>238125</xdr:colOff>
                <xdr:row>32</xdr:row>
                <xdr:rowOff>28575</xdr:rowOff>
              </to>
            </anchor>
          </controlPr>
        </control>
      </mc:Choice>
      <mc:Fallback>
        <control shapeId="1062" r:id="rId23" name="CB_Porterhouse"/>
      </mc:Fallback>
    </mc:AlternateContent>
    <mc:AlternateContent xmlns:mc="http://schemas.openxmlformats.org/markup-compatibility/2006">
      <mc:Choice Requires="x14">
        <control shapeId="1059" r:id="rId24" name="CB_Club">
          <controlPr locked="0" autoLine="0" linkedCell="SO_Club" r:id="rId19">
            <anchor moveWithCells="1">
              <from>
                <xdr:col>1</xdr:col>
                <xdr:colOff>323850</xdr:colOff>
                <xdr:row>30</xdr:row>
                <xdr:rowOff>9525</xdr:rowOff>
              </from>
              <to>
                <xdr:col>2</xdr:col>
                <xdr:colOff>238125</xdr:colOff>
                <xdr:row>31</xdr:row>
                <xdr:rowOff>19050</xdr:rowOff>
              </to>
            </anchor>
          </controlPr>
        </control>
      </mc:Choice>
      <mc:Fallback>
        <control shapeId="1059" r:id="rId24" name="CB_Club"/>
      </mc:Fallback>
    </mc:AlternateContent>
    <mc:AlternateContent xmlns:mc="http://schemas.openxmlformats.org/markup-compatibility/2006">
      <mc:Choice Requires="x14">
        <control shapeId="1057" r:id="rId25" name="CB_TBone">
          <controlPr locked="0" autoLine="0" linkedCell="SO_Tbone" r:id="rId19">
            <anchor moveWithCells="1">
              <from>
                <xdr:col>1</xdr:col>
                <xdr:colOff>323850</xdr:colOff>
                <xdr:row>29</xdr:row>
                <xdr:rowOff>28575</xdr:rowOff>
              </from>
              <to>
                <xdr:col>2</xdr:col>
                <xdr:colOff>238125</xdr:colOff>
                <xdr:row>30</xdr:row>
                <xdr:rowOff>38100</xdr:rowOff>
              </to>
            </anchor>
          </controlPr>
        </control>
      </mc:Choice>
      <mc:Fallback>
        <control shapeId="1057" r:id="rId25" name="CB_TBone"/>
      </mc:Fallback>
    </mc:AlternateContent>
    <mc:AlternateContent xmlns:mc="http://schemas.openxmlformats.org/markup-compatibility/2006">
      <mc:Choice Requires="x14">
        <control shapeId="1201" r:id="rId26" name="CB_SaveBones">
          <controlPr locked="0" autoLine="0" linkedCell="SO_SaveBones" r:id="rId27">
            <anchor moveWithCells="1">
              <from>
                <xdr:col>1</xdr:col>
                <xdr:colOff>323850</xdr:colOff>
                <xdr:row>51</xdr:row>
                <xdr:rowOff>47625</xdr:rowOff>
              </from>
              <to>
                <xdr:col>2</xdr:col>
                <xdr:colOff>152400</xdr:colOff>
                <xdr:row>52</xdr:row>
                <xdr:rowOff>38100</xdr:rowOff>
              </to>
            </anchor>
          </controlPr>
        </control>
      </mc:Choice>
      <mc:Fallback>
        <control shapeId="1201" r:id="rId26" name="CB_SaveBones"/>
      </mc:Fallback>
    </mc:AlternateContent>
    <mc:AlternateContent xmlns:mc="http://schemas.openxmlformats.org/markup-compatibility/2006">
      <mc:Choice Requires="x14">
        <control shapeId="1203" r:id="rId28" name="CB_HangerSteak">
          <controlPr locked="0" autoLine="0" linkedCell="SO_HangerSteak" r:id="rId29">
            <anchor moveWithCells="1">
              <from>
                <xdr:col>1</xdr:col>
                <xdr:colOff>323850</xdr:colOff>
                <xdr:row>38</xdr:row>
                <xdr:rowOff>19050</xdr:rowOff>
              </from>
              <to>
                <xdr:col>2</xdr:col>
                <xdr:colOff>161925</xdr:colOff>
                <xdr:row>39</xdr:row>
                <xdr:rowOff>38100</xdr:rowOff>
              </to>
            </anchor>
          </controlPr>
        </control>
      </mc:Choice>
      <mc:Fallback>
        <control shapeId="1203" r:id="rId28" name="CB_HangerSteak"/>
      </mc:Fallback>
    </mc:AlternateContent>
    <mc:AlternateContent xmlns:mc="http://schemas.openxmlformats.org/markup-compatibility/2006">
      <mc:Choice Requires="x14">
        <control shapeId="1204" r:id="rId30" name="CB_FlankSteak">
          <controlPr locked="0" autoLine="0" linkedCell="SO_FlankSteak" r:id="rId29">
            <anchor moveWithCells="1">
              <from>
                <xdr:col>1</xdr:col>
                <xdr:colOff>323850</xdr:colOff>
                <xdr:row>39</xdr:row>
                <xdr:rowOff>19050</xdr:rowOff>
              </from>
              <to>
                <xdr:col>2</xdr:col>
                <xdr:colOff>161925</xdr:colOff>
                <xdr:row>40</xdr:row>
                <xdr:rowOff>38100</xdr:rowOff>
              </to>
            </anchor>
          </controlPr>
        </control>
      </mc:Choice>
      <mc:Fallback>
        <control shapeId="1204" r:id="rId30" name="CB_FlankSteak"/>
      </mc:Fallback>
    </mc:AlternateContent>
    <mc:AlternateContent xmlns:mc="http://schemas.openxmlformats.org/markup-compatibility/2006">
      <mc:Choice Requires="x14">
        <control shapeId="1205" r:id="rId31" name="CB_SkirtSteak">
          <controlPr locked="0" autoLine="0" linkedCell="SO_SkirtSteak" r:id="rId29">
            <anchor moveWithCells="1">
              <from>
                <xdr:col>1</xdr:col>
                <xdr:colOff>323850</xdr:colOff>
                <xdr:row>40</xdr:row>
                <xdr:rowOff>9525</xdr:rowOff>
              </from>
              <to>
                <xdr:col>2</xdr:col>
                <xdr:colOff>161925</xdr:colOff>
                <xdr:row>41</xdr:row>
                <xdr:rowOff>28575</xdr:rowOff>
              </to>
            </anchor>
          </controlPr>
        </control>
      </mc:Choice>
      <mc:Fallback>
        <control shapeId="1205" r:id="rId31" name="CB_SkirtSteak"/>
      </mc:Fallback>
    </mc:AlternateContent>
    <mc:AlternateContent xmlns:mc="http://schemas.openxmlformats.org/markup-compatibility/2006">
      <mc:Choice Requires="x14">
        <control shapeId="1214" r:id="rId32" name="CB_SaveFat">
          <controlPr locked="0" autoLine="0" linkedCell="SO_SaveFat" r:id="rId27">
            <anchor moveWithCells="1">
              <from>
                <xdr:col>3</xdr:col>
                <xdr:colOff>1162050</xdr:colOff>
                <xdr:row>51</xdr:row>
                <xdr:rowOff>47625</xdr:rowOff>
              </from>
              <to>
                <xdr:col>3</xdr:col>
                <xdr:colOff>1323975</xdr:colOff>
                <xdr:row>52</xdr:row>
                <xdr:rowOff>38100</xdr:rowOff>
              </to>
            </anchor>
          </controlPr>
        </control>
      </mc:Choice>
      <mc:Fallback>
        <control shapeId="1214" r:id="rId32" name="CB_SaveFat"/>
      </mc:Fallback>
    </mc:AlternateContent>
    <mc:AlternateContent xmlns:mc="http://schemas.openxmlformats.org/markup-compatibility/2006">
      <mc:Choice Requires="x14">
        <control shapeId="1215" r:id="rId33" name="CB_Heart">
          <controlPr locked="0" autoLine="0" linkedCell="SO_Heart" r:id="rId27">
            <anchor moveWithCells="1">
              <from>
                <xdr:col>3</xdr:col>
                <xdr:colOff>1162050</xdr:colOff>
                <xdr:row>52</xdr:row>
                <xdr:rowOff>57150</xdr:rowOff>
              </from>
              <to>
                <xdr:col>3</xdr:col>
                <xdr:colOff>1323975</xdr:colOff>
                <xdr:row>53</xdr:row>
                <xdr:rowOff>47625</xdr:rowOff>
              </to>
            </anchor>
          </controlPr>
        </control>
      </mc:Choice>
      <mc:Fallback>
        <control shapeId="1215" r:id="rId33" name="CB_Heart"/>
      </mc:Fallback>
    </mc:AlternateContent>
    <mc:AlternateContent xmlns:mc="http://schemas.openxmlformats.org/markup-compatibility/2006">
      <mc:Choice Requires="x14">
        <control shapeId="1097" r:id="rId34" name="Option Button 73">
          <controlPr locked="0" defaultSize="0" autoFill="0" autoLine="0" autoPict="0">
            <anchor moveWithCells="1">
              <from>
                <xdr:col>11</xdr:col>
                <xdr:colOff>95250</xdr:colOff>
                <xdr:row>5</xdr:row>
                <xdr:rowOff>66675</xdr:rowOff>
              </from>
              <to>
                <xdr:col>11</xdr:col>
                <xdr:colOff>857250</xdr:colOff>
                <xdr:row>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8" r:id="rId35" name="Option Button 74">
          <controlPr locked="0" defaultSize="0" autoFill="0" autoLine="0" autoPict="0">
            <anchor moveWithCells="1">
              <from>
                <xdr:col>11</xdr:col>
                <xdr:colOff>95250</xdr:colOff>
                <xdr:row>6</xdr:row>
                <xdr:rowOff>66675</xdr:rowOff>
              </from>
              <to>
                <xdr:col>11</xdr:col>
                <xdr:colOff>857250</xdr:colOff>
                <xdr:row>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4" r:id="rId36" name="Group Box 150">
          <controlPr defaultSize="0" autoFill="0" autoPict="0">
            <anchor moveWithCells="1">
              <from>
                <xdr:col>9</xdr:col>
                <xdr:colOff>485775</xdr:colOff>
                <xdr:row>11</xdr:row>
                <xdr:rowOff>152400</xdr:rowOff>
              </from>
              <to>
                <xdr:col>16</xdr:col>
                <xdr:colOff>19050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0" r:id="rId37" name="Group Box 166">
          <controlPr defaultSize="0" autoFill="0" autoPict="0">
            <anchor moveWithCells="1">
              <from>
                <xdr:col>1</xdr:col>
                <xdr:colOff>285750</xdr:colOff>
                <xdr:row>22</xdr:row>
                <xdr:rowOff>152400</xdr:rowOff>
              </from>
              <to>
                <xdr:col>3</xdr:col>
                <xdr:colOff>1333500</xdr:colOff>
                <xdr:row>25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5" r:id="rId38" name="Group Box 171">
          <controlPr defaultSize="0" autoFill="0" autoPict="0">
            <anchor moveWithCells="1">
              <from>
                <xdr:col>2</xdr:col>
                <xdr:colOff>466725</xdr:colOff>
                <xdr:row>28</xdr:row>
                <xdr:rowOff>114300</xdr:rowOff>
              </from>
              <to>
                <xdr:col>3</xdr:col>
                <xdr:colOff>1200150</xdr:colOff>
                <xdr:row>31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6" r:id="rId39" name="Group Box 172">
          <controlPr defaultSize="0" autoFill="0" autoPict="0">
            <anchor moveWithCells="1">
              <from>
                <xdr:col>2</xdr:col>
                <xdr:colOff>428625</xdr:colOff>
                <xdr:row>33</xdr:row>
                <xdr:rowOff>114300</xdr:rowOff>
              </from>
              <to>
                <xdr:col>3</xdr:col>
                <xdr:colOff>1200150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7" r:id="rId40" name="Group Box 173">
          <controlPr defaultSize="0" autoFill="0" autoPict="0">
            <anchor moveWithCells="1">
              <from>
                <xdr:col>2</xdr:col>
                <xdr:colOff>247650</xdr:colOff>
                <xdr:row>27</xdr:row>
                <xdr:rowOff>133350</xdr:rowOff>
              </from>
              <to>
                <xdr:col>3</xdr:col>
                <xdr:colOff>1323975</xdr:colOff>
                <xdr:row>36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6" r:id="rId41" name="Option Button 182">
          <controlPr locked="0" defaultSize="0" autoFill="0" autoLine="0" autoPict="0">
            <anchor moveWithCells="1">
              <from>
                <xdr:col>1</xdr:col>
                <xdr:colOff>285750</xdr:colOff>
                <xdr:row>18</xdr:row>
                <xdr:rowOff>19050</xdr:rowOff>
              </from>
              <to>
                <xdr:col>3</xdr:col>
                <xdr:colOff>1362075</xdr:colOff>
                <xdr:row>19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7" r:id="rId42" name="Option Button 183">
          <controlPr locked="0" defaultSize="0" autoFill="0" autoLine="0" autoPict="0">
            <anchor moveWithCells="1">
              <from>
                <xdr:col>1</xdr:col>
                <xdr:colOff>285750</xdr:colOff>
                <xdr:row>20</xdr:row>
                <xdr:rowOff>19050</xdr:rowOff>
              </from>
              <to>
                <xdr:col>3</xdr:col>
                <xdr:colOff>1362075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8" r:id="rId43" name="Option Button 184">
          <controlPr locked="0" defaultSize="0" autoFill="0" autoLine="0" autoPict="0">
            <anchor moveWithCells="1">
              <from>
                <xdr:col>1</xdr:col>
                <xdr:colOff>285750</xdr:colOff>
                <xdr:row>19</xdr:row>
                <xdr:rowOff>47625</xdr:rowOff>
              </from>
              <to>
                <xdr:col>3</xdr:col>
                <xdr:colOff>1362075</xdr:colOff>
                <xdr:row>20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9" r:id="rId44" name="Group Box 185">
          <controlPr defaultSize="0" autoFill="0" autoPict="0">
            <anchor moveWithCells="1">
              <from>
                <xdr:col>1</xdr:col>
                <xdr:colOff>285750</xdr:colOff>
                <xdr:row>17</xdr:row>
                <xdr:rowOff>133350</xdr:rowOff>
              </from>
              <to>
                <xdr:col>3</xdr:col>
                <xdr:colOff>1352550</xdr:colOff>
                <xdr:row>21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" r:id="rId45" name="Option Button 205">
          <controlPr locked="0" defaultSize="0" autoFill="0" autoLine="0" autoPict="0">
            <anchor moveWithCells="1">
              <from>
                <xdr:col>4</xdr:col>
                <xdr:colOff>19050</xdr:colOff>
                <xdr:row>44</xdr:row>
                <xdr:rowOff>57150</xdr:rowOff>
              </from>
              <to>
                <xdr:col>6</xdr:col>
                <xdr:colOff>0</xdr:colOff>
                <xdr:row>45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" r:id="rId46" name="Option Button 206">
          <controlPr locked="0" defaultSize="0" autoFill="0" autoLine="0" autoPict="0">
            <anchor moveWithCells="1">
              <from>
                <xdr:col>4</xdr:col>
                <xdr:colOff>19050</xdr:colOff>
                <xdr:row>45</xdr:row>
                <xdr:rowOff>19050</xdr:rowOff>
              </from>
              <to>
                <xdr:col>6</xdr:col>
                <xdr:colOff>0</xdr:colOff>
                <xdr:row>45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" r:id="rId47" name="Option Button 207">
          <controlPr locked="0" defaultSize="0" autoFill="0" autoLine="0" autoPict="0">
            <anchor moveWithCells="1">
              <from>
                <xdr:col>4</xdr:col>
                <xdr:colOff>19050</xdr:colOff>
                <xdr:row>45</xdr:row>
                <xdr:rowOff>200025</xdr:rowOff>
              </from>
              <to>
                <xdr:col>5</xdr:col>
                <xdr:colOff>361950</xdr:colOff>
                <xdr:row>46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2" r:id="rId48" name="Option Button 208">
          <controlPr locked="0" defaultSize="0" autoFill="0" autoLine="0" autoPict="0">
            <anchor moveWithCells="1">
              <from>
                <xdr:col>4</xdr:col>
                <xdr:colOff>19050</xdr:colOff>
                <xdr:row>46</xdr:row>
                <xdr:rowOff>171450</xdr:rowOff>
              </from>
              <to>
                <xdr:col>5</xdr:col>
                <xdr:colOff>352425</xdr:colOff>
                <xdr:row>47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3" r:id="rId49" name="Group Box 209">
          <controlPr defaultSize="0" autoFill="0" autoPict="0">
            <anchor moveWithCells="1">
              <from>
                <xdr:col>4</xdr:col>
                <xdr:colOff>0</xdr:colOff>
                <xdr:row>44</xdr:row>
                <xdr:rowOff>47625</xdr:rowOff>
              </from>
              <to>
                <xdr:col>5</xdr:col>
                <xdr:colOff>361950</xdr:colOff>
                <xdr:row>47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4" r:id="rId50" name="Option Button 210">
          <controlPr locked="0" defaultSize="0" autoFill="0" autoLine="0" autoPict="0">
            <anchor moveWithCells="1">
              <from>
                <xdr:col>7</xdr:col>
                <xdr:colOff>0</xdr:colOff>
                <xdr:row>37</xdr:row>
                <xdr:rowOff>28575</xdr:rowOff>
              </from>
              <to>
                <xdr:col>7</xdr:col>
                <xdr:colOff>657225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5" r:id="rId51" name="Option Button 211">
          <controlPr locked="0" defaultSize="0" autoFill="0" autoLine="0" autoPict="0">
            <anchor moveWithCells="1">
              <from>
                <xdr:col>7</xdr:col>
                <xdr:colOff>647700</xdr:colOff>
                <xdr:row>37</xdr:row>
                <xdr:rowOff>28575</xdr:rowOff>
              </from>
              <to>
                <xdr:col>9</xdr:col>
                <xdr:colOff>171450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7" r:id="rId52" name="Group Box 213">
          <controlPr defaultSize="0" autoFill="0" autoPict="0">
            <anchor moveWithCells="1">
              <from>
                <xdr:col>6</xdr:col>
                <xdr:colOff>771525</xdr:colOff>
                <xdr:row>36</xdr:row>
                <xdr:rowOff>161925</xdr:rowOff>
              </from>
              <to>
                <xdr:col>9</xdr:col>
                <xdr:colOff>209550</xdr:colOff>
                <xdr:row>38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8" r:id="rId53" name="Option Button 214">
          <controlPr locked="0" defaultSize="0" autoFill="0" autoLine="0" autoPict="0">
            <anchor moveWithCells="1">
              <from>
                <xdr:col>11</xdr:col>
                <xdr:colOff>95250</xdr:colOff>
                <xdr:row>7</xdr:row>
                <xdr:rowOff>38100</xdr:rowOff>
              </from>
              <to>
                <xdr:col>11</xdr:col>
                <xdr:colOff>838200</xdr:colOff>
                <xdr:row>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0" r:id="rId54" name="Option Button 216">
          <controlPr locked="0" defaultSize="0" autoFill="0" autoLine="0" autoPict="0">
            <anchor moveWithCells="1">
              <from>
                <xdr:col>4</xdr:col>
                <xdr:colOff>19050</xdr:colOff>
                <xdr:row>49</xdr:row>
                <xdr:rowOff>19050</xdr:rowOff>
              </from>
              <to>
                <xdr:col>4</xdr:col>
                <xdr:colOff>619125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1" r:id="rId55" name="Option Button 217">
          <controlPr locked="0" defaultSize="0" autoFill="0" autoLine="0" autoPict="0">
            <anchor moveWithCells="1">
              <from>
                <xdr:col>4</xdr:col>
                <xdr:colOff>647700</xdr:colOff>
                <xdr:row>49</xdr:row>
                <xdr:rowOff>19050</xdr:rowOff>
              </from>
              <to>
                <xdr:col>5</xdr:col>
                <xdr:colOff>361950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2" r:id="rId56" name="Group Box 218">
          <controlPr defaultSize="0" autoFill="0" autoPict="0">
            <anchor moveWithCells="1">
              <from>
                <xdr:col>4</xdr:col>
                <xdr:colOff>0</xdr:colOff>
                <xdr:row>49</xdr:row>
                <xdr:rowOff>0</xdr:rowOff>
              </from>
              <to>
                <xdr:col>5</xdr:col>
                <xdr:colOff>361950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5" r:id="rId57" name="Group Box 221">
          <controlPr defaultSize="0" autoFill="0" autoPict="0">
            <anchor moveWithCells="1">
              <from>
                <xdr:col>11</xdr:col>
                <xdr:colOff>9525</xdr:colOff>
                <xdr:row>5</xdr:row>
                <xdr:rowOff>28575</xdr:rowOff>
              </from>
              <to>
                <xdr:col>11</xdr:col>
                <xdr:colOff>895350</xdr:colOff>
                <xdr:row>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6" r:id="rId58" name="Option Button 222">
          <controlPr defaultSize="0" autoFill="0" autoLine="0" autoPict="0">
            <anchor moveWithCells="1">
              <from>
                <xdr:col>1</xdr:col>
                <xdr:colOff>285750</xdr:colOff>
                <xdr:row>23</xdr:row>
                <xdr:rowOff>38100</xdr:rowOff>
              </from>
              <to>
                <xdr:col>3</xdr:col>
                <xdr:colOff>657225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7" r:id="rId59" name="Option Button 223">
          <controlPr defaultSize="0" autoFill="0" autoLine="0" autoPict="0">
            <anchor moveWithCells="1">
              <from>
                <xdr:col>1</xdr:col>
                <xdr:colOff>285750</xdr:colOff>
                <xdr:row>24</xdr:row>
                <xdr:rowOff>19050</xdr:rowOff>
              </from>
              <to>
                <xdr:col>3</xdr:col>
                <xdr:colOff>657225</xdr:colOff>
                <xdr:row>25</xdr:row>
                <xdr:rowOff>9525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8E90-2FE4-4F4F-8D2C-90C86F7E83FD}">
  <sheetPr codeName="Sheet2"/>
  <dimension ref="B2:O18"/>
  <sheetViews>
    <sheetView topLeftCell="B1" zoomScale="90" workbookViewId="0">
      <selection activeCell="D5" sqref="D5"/>
    </sheetView>
  </sheetViews>
  <sheetFormatPr defaultRowHeight="15" x14ac:dyDescent="0.25"/>
  <cols>
    <col min="6" max="6" width="15.42578125" customWidth="1"/>
    <col min="8" max="8" width="17.85546875" bestFit="1" customWidth="1"/>
    <col min="9" max="9" width="12" customWidth="1"/>
    <col min="11" max="11" width="12.140625" customWidth="1"/>
    <col min="12" max="12" width="7.28515625" customWidth="1"/>
    <col min="13" max="13" width="13" customWidth="1"/>
    <col min="14" max="14" width="11.42578125" customWidth="1"/>
    <col min="15" max="15" width="10.7109375" customWidth="1"/>
  </cols>
  <sheetData>
    <row r="2" spans="2:15" x14ac:dyDescent="0.25">
      <c r="C2" s="2" t="s">
        <v>33</v>
      </c>
    </row>
    <row r="3" spans="2:15" x14ac:dyDescent="0.25">
      <c r="B3" s="1"/>
      <c r="D3" s="9" t="s">
        <v>30</v>
      </c>
      <c r="F3" t="s">
        <v>103</v>
      </c>
      <c r="H3" s="9" t="s">
        <v>81</v>
      </c>
      <c r="I3" s="9" t="s">
        <v>35</v>
      </c>
      <c r="J3" s="1"/>
      <c r="K3" s="9" t="s">
        <v>50</v>
      </c>
      <c r="L3" s="1"/>
      <c r="M3" s="1"/>
      <c r="N3" s="1"/>
      <c r="O3" s="1"/>
    </row>
    <row r="4" spans="2:15" x14ac:dyDescent="0.25">
      <c r="B4" s="7"/>
      <c r="F4" s="7"/>
      <c r="H4" s="7"/>
      <c r="I4" s="7" t="s">
        <v>17</v>
      </c>
      <c r="J4" s="7"/>
      <c r="L4" s="14">
        <v>0</v>
      </c>
      <c r="M4" s="7"/>
      <c r="N4" s="7"/>
      <c r="O4" s="7"/>
    </row>
    <row r="5" spans="2:15" x14ac:dyDescent="0.25">
      <c r="D5" t="s">
        <v>31</v>
      </c>
      <c r="F5">
        <v>2</v>
      </c>
      <c r="H5" t="s">
        <v>78</v>
      </c>
      <c r="I5" t="s">
        <v>36</v>
      </c>
      <c r="J5" s="7"/>
      <c r="K5" t="s">
        <v>36</v>
      </c>
      <c r="L5" s="15">
        <v>0</v>
      </c>
      <c r="M5" s="8"/>
    </row>
    <row r="6" spans="2:15" x14ac:dyDescent="0.25">
      <c r="D6" t="s">
        <v>32</v>
      </c>
      <c r="F6">
        <v>3</v>
      </c>
      <c r="H6" t="s">
        <v>79</v>
      </c>
      <c r="I6" t="s">
        <v>37</v>
      </c>
      <c r="K6" t="s">
        <v>37</v>
      </c>
      <c r="L6" s="15">
        <v>10</v>
      </c>
      <c r="M6" s="8"/>
    </row>
    <row r="7" spans="2:15" x14ac:dyDescent="0.25">
      <c r="D7" t="s">
        <v>109</v>
      </c>
      <c r="F7">
        <v>4</v>
      </c>
      <c r="M7" s="8"/>
    </row>
    <row r="11" spans="2:15" x14ac:dyDescent="0.25">
      <c r="C11" s="2" t="s">
        <v>9</v>
      </c>
    </row>
    <row r="12" spans="2:15" x14ac:dyDescent="0.25">
      <c r="D12" t="s">
        <v>40</v>
      </c>
      <c r="J12" s="3">
        <v>0.85</v>
      </c>
    </row>
    <row r="13" spans="2:15" x14ac:dyDescent="0.25">
      <c r="D13" t="s">
        <v>39</v>
      </c>
      <c r="J13" s="3">
        <v>0.75</v>
      </c>
    </row>
    <row r="14" spans="2:15" x14ac:dyDescent="0.25">
      <c r="D14" t="s">
        <v>42</v>
      </c>
      <c r="J14" s="3">
        <v>0.75</v>
      </c>
    </row>
    <row r="15" spans="2:15" x14ac:dyDescent="0.25">
      <c r="D15" t="s">
        <v>43</v>
      </c>
      <c r="G15" s="3"/>
      <c r="J15" s="3">
        <v>3.5</v>
      </c>
    </row>
    <row r="16" spans="2:15" x14ac:dyDescent="0.25">
      <c r="D16" t="s">
        <v>13</v>
      </c>
      <c r="J16" s="3">
        <v>2.25</v>
      </c>
    </row>
    <row r="17" spans="4:10" x14ac:dyDescent="0.25">
      <c r="D17" t="s">
        <v>14</v>
      </c>
      <c r="J17" s="3">
        <v>3.25</v>
      </c>
    </row>
    <row r="18" spans="4:10" x14ac:dyDescent="0.25">
      <c r="D18" t="s">
        <v>15</v>
      </c>
      <c r="J18" s="3">
        <v>3.75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0276-07DE-4950-B5AE-17FB46DF17E6}">
  <sheetPr codeName="Sheet3"/>
  <dimension ref="B2:D34"/>
  <sheetViews>
    <sheetView topLeftCell="A13" workbookViewId="0">
      <selection activeCell="D34" sqref="D34"/>
    </sheetView>
  </sheetViews>
  <sheetFormatPr defaultRowHeight="15" x14ac:dyDescent="0.25"/>
  <cols>
    <col min="3" max="3" width="16.85546875" bestFit="1" customWidth="1"/>
    <col min="4" max="4" width="12.28515625" customWidth="1"/>
  </cols>
  <sheetData>
    <row r="2" spans="2:4" x14ac:dyDescent="0.25">
      <c r="B2" s="2" t="s">
        <v>19</v>
      </c>
    </row>
    <row r="3" spans="2:4" x14ac:dyDescent="0.25">
      <c r="B3" s="2"/>
    </row>
    <row r="4" spans="2:4" x14ac:dyDescent="0.25">
      <c r="B4" s="2"/>
      <c r="C4" t="s">
        <v>82</v>
      </c>
      <c r="D4" s="5" t="b">
        <v>1</v>
      </c>
    </row>
    <row r="5" spans="2:4" x14ac:dyDescent="0.25">
      <c r="B5" s="2"/>
      <c r="C5" t="s">
        <v>83</v>
      </c>
      <c r="D5" s="5" t="b">
        <v>1</v>
      </c>
    </row>
    <row r="6" spans="2:4" x14ac:dyDescent="0.25">
      <c r="B6" s="2"/>
      <c r="C6" t="s">
        <v>57</v>
      </c>
      <c r="D6" s="5" t="b">
        <v>1</v>
      </c>
    </row>
    <row r="7" spans="2:4" x14ac:dyDescent="0.25">
      <c r="B7" s="2"/>
      <c r="C7" t="s">
        <v>84</v>
      </c>
      <c r="D7" s="5" t="b">
        <v>1</v>
      </c>
    </row>
    <row r="8" spans="2:4" x14ac:dyDescent="0.25">
      <c r="B8" s="2"/>
      <c r="C8" t="s">
        <v>85</v>
      </c>
      <c r="D8" s="5" t="b">
        <v>1</v>
      </c>
    </row>
    <row r="9" spans="2:4" x14ac:dyDescent="0.25">
      <c r="B9" s="2"/>
      <c r="C9" t="s">
        <v>94</v>
      </c>
      <c r="D9" s="5">
        <v>1</v>
      </c>
    </row>
    <row r="10" spans="2:4" x14ac:dyDescent="0.25">
      <c r="B10" s="2"/>
      <c r="C10" t="s">
        <v>95</v>
      </c>
      <c r="D10" s="5">
        <v>3</v>
      </c>
    </row>
    <row r="11" spans="2:4" x14ac:dyDescent="0.25">
      <c r="B11" s="2"/>
      <c r="C11" t="s">
        <v>86</v>
      </c>
      <c r="D11" s="5" t="b">
        <v>0</v>
      </c>
    </row>
    <row r="12" spans="2:4" x14ac:dyDescent="0.25">
      <c r="B12" s="2"/>
      <c r="C12" t="s">
        <v>65</v>
      </c>
      <c r="D12" s="5" t="b">
        <v>0</v>
      </c>
    </row>
    <row r="13" spans="2:4" x14ac:dyDescent="0.25">
      <c r="B13" s="2"/>
      <c r="C13" t="s">
        <v>66</v>
      </c>
      <c r="D13" s="5" t="b">
        <v>0</v>
      </c>
    </row>
    <row r="14" spans="2:4" x14ac:dyDescent="0.25">
      <c r="B14" s="2"/>
      <c r="C14" t="s">
        <v>87</v>
      </c>
      <c r="D14" s="5" t="b">
        <v>1</v>
      </c>
    </row>
    <row r="15" spans="2:4" x14ac:dyDescent="0.25">
      <c r="B15" s="2"/>
      <c r="C15" t="s">
        <v>68</v>
      </c>
      <c r="D15" s="5" t="b">
        <v>1</v>
      </c>
    </row>
    <row r="16" spans="2:4" x14ac:dyDescent="0.25">
      <c r="C16" t="s">
        <v>88</v>
      </c>
      <c r="D16" s="5" t="b">
        <v>1</v>
      </c>
    </row>
    <row r="17" spans="2:4" x14ac:dyDescent="0.25">
      <c r="C17" t="s">
        <v>89</v>
      </c>
      <c r="D17" s="5" t="b">
        <v>1</v>
      </c>
    </row>
    <row r="18" spans="2:4" x14ac:dyDescent="0.25">
      <c r="C18" t="s">
        <v>90</v>
      </c>
      <c r="D18" s="5" t="b">
        <v>1</v>
      </c>
    </row>
    <row r="19" spans="2:4" x14ac:dyDescent="0.25">
      <c r="C19" t="s">
        <v>91</v>
      </c>
      <c r="D19" s="5" t="b">
        <v>1</v>
      </c>
    </row>
    <row r="20" spans="2:4" x14ac:dyDescent="0.25">
      <c r="C20" t="s">
        <v>92</v>
      </c>
      <c r="D20" s="5">
        <v>0</v>
      </c>
    </row>
    <row r="21" spans="2:4" x14ac:dyDescent="0.25">
      <c r="C21" t="s">
        <v>93</v>
      </c>
      <c r="D21" s="5" t="b">
        <v>0</v>
      </c>
    </row>
    <row r="22" spans="2:4" x14ac:dyDescent="0.25">
      <c r="C22" t="s">
        <v>22</v>
      </c>
      <c r="D22" s="5" t="b">
        <v>0</v>
      </c>
    </row>
    <row r="23" spans="2:4" x14ac:dyDescent="0.25">
      <c r="C23" t="s">
        <v>2</v>
      </c>
      <c r="D23" s="5" t="b">
        <v>0</v>
      </c>
    </row>
    <row r="24" spans="2:4" x14ac:dyDescent="0.25">
      <c r="C24" t="s">
        <v>73</v>
      </c>
      <c r="D24" s="5" t="b">
        <v>0</v>
      </c>
    </row>
    <row r="25" spans="2:4" x14ac:dyDescent="0.25">
      <c r="C25" t="s">
        <v>3</v>
      </c>
      <c r="D25" s="5" t="b">
        <v>0</v>
      </c>
    </row>
    <row r="27" spans="2:4" x14ac:dyDescent="0.25">
      <c r="B27" s="2" t="s">
        <v>23</v>
      </c>
    </row>
    <row r="28" spans="2:4" x14ac:dyDescent="0.25">
      <c r="C28" t="s">
        <v>20</v>
      </c>
      <c r="D28">
        <v>2</v>
      </c>
    </row>
    <row r="29" spans="2:4" x14ac:dyDescent="0.25">
      <c r="C29" t="s">
        <v>97</v>
      </c>
      <c r="D29">
        <f>CS_HangingWgt</f>
        <v>0</v>
      </c>
    </row>
    <row r="30" spans="2:4" x14ac:dyDescent="0.25">
      <c r="C30" t="s">
        <v>98</v>
      </c>
      <c r="D30" t="str">
        <f>CS_HangTime</f>
        <v>14 days (std)</v>
      </c>
    </row>
    <row r="31" spans="2:4" x14ac:dyDescent="0.25">
      <c r="C31" t="s">
        <v>101</v>
      </c>
      <c r="D31">
        <v>2</v>
      </c>
    </row>
    <row r="32" spans="2:4" x14ac:dyDescent="0.25">
      <c r="C32" t="s">
        <v>102</v>
      </c>
      <c r="D32">
        <v>1</v>
      </c>
    </row>
    <row r="33" spans="3:4" x14ac:dyDescent="0.25">
      <c r="C33" t="s">
        <v>103</v>
      </c>
      <c r="D33">
        <f>CS_SteaksPerPkg</f>
        <v>2</v>
      </c>
    </row>
    <row r="34" spans="3:4" x14ac:dyDescent="0.25">
      <c r="C34" t="s">
        <v>30</v>
      </c>
      <c r="D34" t="str">
        <f>CS_RoastSize</f>
        <v>3-4 lbs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37DD-A9EA-4285-B855-925CB9A235A6}">
  <sheetPr codeName="Sheet4"/>
  <dimension ref="B2:D13"/>
  <sheetViews>
    <sheetView workbookViewId="0">
      <selection activeCell="G22" sqref="G22"/>
    </sheetView>
  </sheetViews>
  <sheetFormatPr defaultRowHeight="15" x14ac:dyDescent="0.25"/>
  <cols>
    <col min="3" max="3" width="30.140625" customWidth="1"/>
  </cols>
  <sheetData>
    <row r="2" spans="2:4" x14ac:dyDescent="0.25">
      <c r="B2" s="2" t="s">
        <v>24</v>
      </c>
      <c r="C2" s="2"/>
    </row>
    <row r="4" spans="2:4" x14ac:dyDescent="0.25">
      <c r="C4" t="s">
        <v>25</v>
      </c>
      <c r="D4" s="3">
        <f>CS_ProcCost</f>
        <v>0</v>
      </c>
    </row>
    <row r="5" spans="2:4" x14ac:dyDescent="0.25">
      <c r="C5" t="s">
        <v>51</v>
      </c>
      <c r="D5" s="3">
        <f>CS_HangCost</f>
        <v>0</v>
      </c>
    </row>
    <row r="6" spans="2:4" x14ac:dyDescent="0.25">
      <c r="C6" t="s">
        <v>52</v>
      </c>
      <c r="D6" s="3">
        <f>CS_StewMeatCost</f>
        <v>0</v>
      </c>
    </row>
    <row r="7" spans="2:4" x14ac:dyDescent="0.25">
      <c r="C7" t="s">
        <v>54</v>
      </c>
      <c r="D7" s="3">
        <f>CS_GrndBeefPattiesCost</f>
        <v>0</v>
      </c>
    </row>
    <row r="8" spans="2:4" x14ac:dyDescent="0.25">
      <c r="C8" t="s">
        <v>53</v>
      </c>
      <c r="D8" s="3">
        <f>CS_SeasGrndBeefPattiesCost</f>
        <v>0</v>
      </c>
    </row>
    <row r="9" spans="2:4" x14ac:dyDescent="0.25">
      <c r="C9" t="s">
        <v>26</v>
      </c>
      <c r="D9" s="3">
        <f>CS_BratOrigCost</f>
        <v>0</v>
      </c>
    </row>
    <row r="10" spans="2:4" x14ac:dyDescent="0.25">
      <c r="C10" t="s">
        <v>27</v>
      </c>
      <c r="D10" s="3">
        <f>CS_BratChedCost</f>
        <v>0</v>
      </c>
    </row>
    <row r="11" spans="2:4" x14ac:dyDescent="0.25">
      <c r="C11" t="s">
        <v>28</v>
      </c>
      <c r="D11" s="3">
        <f>CS_BratJalChedCost</f>
        <v>0</v>
      </c>
    </row>
    <row r="12" spans="2:4" ht="15.75" thickBot="1" x14ac:dyDescent="0.3"/>
    <row r="13" spans="2:4" ht="15.75" thickBot="1" x14ac:dyDescent="0.3">
      <c r="C13" s="1" t="s">
        <v>29</v>
      </c>
      <c r="D13" s="6">
        <f>SUM(D4:D12)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67</vt:i4>
      </vt:variant>
    </vt:vector>
  </HeadingPairs>
  <TitlesOfParts>
    <vt:vector size="71" baseType="lpstr">
      <vt:lpstr>CutSheet</vt:lpstr>
      <vt:lpstr>Inputs</vt:lpstr>
      <vt:lpstr>Selections</vt:lpstr>
      <vt:lpstr>Calculated Charges</vt:lpstr>
      <vt:lpstr>BratChedCost</vt:lpstr>
      <vt:lpstr>BratJalChedCost</vt:lpstr>
      <vt:lpstr>BratOrigCost</vt:lpstr>
      <vt:lpstr>CC_BratChedCost</vt:lpstr>
      <vt:lpstr>CC_BratJalChedCost</vt:lpstr>
      <vt:lpstr>CC_BratOrigCost</vt:lpstr>
      <vt:lpstr>CC_GrndBeefPattiesCost</vt:lpstr>
      <vt:lpstr>CC_HangCost</vt:lpstr>
      <vt:lpstr>CC_ProcCost</vt:lpstr>
      <vt:lpstr>CC_SeasGrndBeefPattiesCost</vt:lpstr>
      <vt:lpstr>CC_StewMeatCost</vt:lpstr>
      <vt:lpstr>CS_BratChedCost</vt:lpstr>
      <vt:lpstr>CS_BratChedLbs</vt:lpstr>
      <vt:lpstr>CS_BratJalChedCost</vt:lpstr>
      <vt:lpstr>CS_BratJalChedLbs</vt:lpstr>
      <vt:lpstr>CS_BratOrigCost</vt:lpstr>
      <vt:lpstr>CS_BratOrigLbs</vt:lpstr>
      <vt:lpstr>CS_GrndBeefPattiesCost</vt:lpstr>
      <vt:lpstr>CS_GrndBeefPattiesLbs</vt:lpstr>
      <vt:lpstr>CS_HangCost</vt:lpstr>
      <vt:lpstr>CS_HangingWgt</vt:lpstr>
      <vt:lpstr>CS_HangTime</vt:lpstr>
      <vt:lpstr>CS_ProcCost</vt:lpstr>
      <vt:lpstr>CS_RoastSize</vt:lpstr>
      <vt:lpstr>CS_SeasGrndBeefPattiesCost</vt:lpstr>
      <vt:lpstr>CS_SeasGrndBeefPattiesLbs</vt:lpstr>
      <vt:lpstr>CS_SteaksPerPkg</vt:lpstr>
      <vt:lpstr>CS_StewMeatCost</vt:lpstr>
      <vt:lpstr>CS_StewMeatLbs</vt:lpstr>
      <vt:lpstr>GroundBeefPattiesCost</vt:lpstr>
      <vt:lpstr>GroundPkgSizes</vt:lpstr>
      <vt:lpstr>Hang14DaysCost</vt:lpstr>
      <vt:lpstr>Hang21DaysCost</vt:lpstr>
      <vt:lpstr>HangTimes</vt:lpstr>
      <vt:lpstr>ProcessingCost</vt:lpstr>
      <vt:lpstr>RoastSize</vt:lpstr>
      <vt:lpstr>SeasonedGBPattiesSBCCost</vt:lpstr>
      <vt:lpstr>SO_ArmRoast</vt:lpstr>
      <vt:lpstr>SO_Brisket</vt:lpstr>
      <vt:lpstr>SO_ChuckRoast</vt:lpstr>
      <vt:lpstr>SO_Club</vt:lpstr>
      <vt:lpstr>SO_Filet</vt:lpstr>
      <vt:lpstr>SO_FlankSteak</vt:lpstr>
      <vt:lpstr>SO_GrndBeefPkgSize</vt:lpstr>
      <vt:lpstr>SO_HangerSteak</vt:lpstr>
      <vt:lpstr>SO_HangingWgt</vt:lpstr>
      <vt:lpstr>SO_HangTime</vt:lpstr>
      <vt:lpstr>SO_Heart</vt:lpstr>
      <vt:lpstr>SO_Liver</vt:lpstr>
      <vt:lpstr>SO_NewYorkStrip</vt:lpstr>
      <vt:lpstr>SO_Porterhouse</vt:lpstr>
      <vt:lpstr>SO_PrimeRib</vt:lpstr>
      <vt:lpstr>SO_QtyPurchase</vt:lpstr>
      <vt:lpstr>SO_RoastSize</vt:lpstr>
      <vt:lpstr>SO_Round</vt:lpstr>
      <vt:lpstr>SO_RumpRoast</vt:lpstr>
      <vt:lpstr>SO_SaveBones</vt:lpstr>
      <vt:lpstr>SO_SaveFat</vt:lpstr>
      <vt:lpstr>SO_ShortRibs</vt:lpstr>
      <vt:lpstr>SO_SirloinBone</vt:lpstr>
      <vt:lpstr>SO_SirloinSteak</vt:lpstr>
      <vt:lpstr>SO_SirloinTip</vt:lpstr>
      <vt:lpstr>SO_SkirtSteak</vt:lpstr>
      <vt:lpstr>SO_SteaksPerPkg</vt:lpstr>
      <vt:lpstr>SO_Tbone</vt:lpstr>
      <vt:lpstr>SO_Tongue</vt:lpstr>
      <vt:lpstr>StewMeatCost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Manley</dc:creator>
  <cp:lastModifiedBy>Manley, Mitchell</cp:lastModifiedBy>
  <cp:lastPrinted>2020-08-30T14:43:11Z</cp:lastPrinted>
  <dcterms:created xsi:type="dcterms:W3CDTF">2020-07-12T21:12:00Z</dcterms:created>
  <dcterms:modified xsi:type="dcterms:W3CDTF">2022-11-03T00:35:59Z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2022-10-31T18:27:37Z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d9b4d6fd-d37b-4402-be1d-d303cd6d4908</vt:lpwstr>
  </property>
  <property fmtid="{D5CDD505-2E9C-101B-9397-08002B2CF9AE}" pid="8" name="MSIP_Label_1ebac993-578d-4fb6-a024-e1968d57a18c_ContentBits">
    <vt:lpwstr>0</vt:lpwstr>
  </property>
</Properties>
</file>